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Инвестиции 2025" sheetId="2" r:id="rId2"/>
    <sheet name="Лист2" sheetId="3" r:id="rId3"/>
  </sheets>
  <definedNames>
    <definedName name="_xlnm.Print_Area" localSheetId="0">Лист1!$A$1:$X$235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35" i="1" l="1"/>
  <c r="P235" i="1" s="1"/>
  <c r="Q235" i="1" s="1"/>
  <c r="R235" i="1" s="1"/>
  <c r="S235" i="1" s="1"/>
  <c r="T235" i="1" s="1"/>
  <c r="U235" i="1" s="1"/>
  <c r="D11" i="3"/>
  <c r="C11" i="3"/>
  <c r="E9" i="3"/>
  <c r="E11" i="3" s="1"/>
  <c r="E6" i="3"/>
  <c r="C3" i="3"/>
  <c r="E5" i="3"/>
  <c r="C2" i="3"/>
  <c r="C7" i="3"/>
  <c r="F12" i="2" l="1"/>
  <c r="F10" i="2"/>
  <c r="F5" i="2" l="1"/>
  <c r="O63" i="1" l="1"/>
  <c r="P63" i="1" s="1"/>
  <c r="Q63" i="1" s="1"/>
  <c r="R63" i="1" s="1"/>
  <c r="S63" i="1" s="1"/>
  <c r="T63" i="1" s="1"/>
  <c r="U63" i="1" s="1"/>
  <c r="O55" i="1" l="1"/>
  <c r="P55" i="1" s="1"/>
  <c r="Q55" i="1" s="1"/>
  <c r="R55" i="1" s="1"/>
  <c r="S55" i="1" s="1"/>
  <c r="O53" i="1" l="1"/>
  <c r="P53" i="1" s="1"/>
  <c r="Q53" i="1" s="1"/>
  <c r="R53" i="1" s="1"/>
  <c r="S53" i="1" s="1"/>
  <c r="O52" i="1" l="1"/>
  <c r="P52" i="1" s="1"/>
  <c r="Q52" i="1" s="1"/>
  <c r="R52" i="1" s="1"/>
  <c r="S52" i="1" s="1"/>
  <c r="O48" i="1" l="1"/>
  <c r="P48" i="1" s="1"/>
  <c r="Q48" i="1" s="1"/>
  <c r="R48" i="1" s="1"/>
  <c r="S48" i="1" s="1"/>
  <c r="T48" i="1" s="1"/>
  <c r="U48" i="1" s="1"/>
  <c r="O43" i="1"/>
  <c r="P43" i="1" s="1"/>
  <c r="Q43" i="1" s="1"/>
  <c r="R43" i="1" s="1"/>
  <c r="S43" i="1" s="1"/>
  <c r="T43" i="1" s="1"/>
  <c r="U43" i="1" s="1"/>
  <c r="O18" i="1" l="1"/>
  <c r="P18" i="1" s="1"/>
  <c r="Q18" i="1" s="1"/>
  <c r="R18" i="1" s="1"/>
  <c r="S18" i="1" s="1"/>
  <c r="T18" i="1" s="1"/>
  <c r="U18" i="1" s="1"/>
  <c r="R232" i="1" l="1"/>
  <c r="S232" i="1" s="1"/>
  <c r="T232" i="1" s="1"/>
  <c r="O119" i="1" l="1"/>
  <c r="P119" i="1" s="1"/>
  <c r="Q119" i="1" s="1"/>
  <c r="R119" i="1" s="1"/>
  <c r="S119" i="1" s="1"/>
  <c r="L235" i="1" l="1"/>
  <c r="M235" i="1" s="1"/>
  <c r="K235" i="1"/>
  <c r="M48" i="1"/>
  <c r="M43" i="1"/>
  <c r="M63" i="1" l="1"/>
  <c r="M18" i="1" l="1"/>
  <c r="K63" i="1" l="1"/>
  <c r="K43" i="1" l="1"/>
  <c r="K18" i="1"/>
  <c r="I235" i="1" l="1"/>
  <c r="I63" i="1" l="1"/>
  <c r="I48" i="1" l="1"/>
  <c r="I18" i="1" l="1"/>
</calcChain>
</file>

<file path=xl/sharedStrings.xml><?xml version="1.0" encoding="utf-8"?>
<sst xmlns="http://schemas.openxmlformats.org/spreadsheetml/2006/main" count="1048" uniqueCount="483">
  <si>
    <t>№ п/п</t>
  </si>
  <si>
    <t>Наименование мероприятия</t>
  </si>
  <si>
    <t>Ожидаемый результат реализации мероприятия/целевой показатель</t>
  </si>
  <si>
    <t>Ед. изм.</t>
  </si>
  <si>
    <t>Плановые значения целевых показателей</t>
  </si>
  <si>
    <t>Источник финансового и ресурсного обеспечения</t>
  </si>
  <si>
    <t>Срок реализации</t>
  </si>
  <si>
    <t>Ответственный исполнитель</t>
  </si>
  <si>
    <t>II этап</t>
  </si>
  <si>
    <t>III этап</t>
  </si>
  <si>
    <t>Добыча полезных ископаемых. Объем отгрузки</t>
  </si>
  <si>
    <t>Внебюджетные источники</t>
  </si>
  <si>
    <t>-</t>
  </si>
  <si>
    <t>Техническое переоснащение и расширение производства минерального наполнителя (микродолмита)</t>
  </si>
  <si>
    <t>Промышленность строительных материалов. Объем отгрузки</t>
  </si>
  <si>
    <t>Создание комплексов лесной и лесоперерабатывающей инфраструктуры, предусматривающих запуск производства пиломатериалов, оцилиндрованного бруса для домостроения, технологической щепы, погонажных и клееных изделий, плит ОСП, профилированного бруса, топливных гранул.</t>
  </si>
  <si>
    <t>Обработка древесины и производство изделий из дерева. Объем отгрузки</t>
  </si>
  <si>
    <t>млн. руб.</t>
  </si>
  <si>
    <t>млн. руб</t>
  </si>
  <si>
    <t>Объем валовой продукции сельского хозяйства</t>
  </si>
  <si>
    <t>Проведение консультаций по вопросам развития и поддержки малого и среднего предпринимательства</t>
  </si>
  <si>
    <t>Оборот розничной торговли</t>
  </si>
  <si>
    <t>Оборот общественного питания</t>
  </si>
  <si>
    <t>млн. руб.</t>
  </si>
  <si>
    <t>Проведение круглых столов, совещаний, организация встреч с участием субъектов малого и среднего предпринимательства,участие в рабочих встречах, семинарах и иных мероприятиях по вопросам развития малого и среднего предпринимательства, регионального, межрегионального и всероссийского уровней</t>
  </si>
  <si>
    <t>муниципальная программа "Развитие малого и среднего  предпринимательства в Заиграевском районе"</t>
  </si>
  <si>
    <t xml:space="preserve">Содействие повышению занятости населения в муниципальном образовании «Заиграевский район </t>
  </si>
  <si>
    <t xml:space="preserve">Разработка баланса трудовых ресурсов </t>
  </si>
  <si>
    <t>%</t>
  </si>
  <si>
    <t>Численность занятых в экономике</t>
  </si>
  <si>
    <t xml:space="preserve">тыс. чел. </t>
  </si>
  <si>
    <t>Развитие образования и науки</t>
  </si>
  <si>
    <t>Развитие промышленности</t>
  </si>
  <si>
    <t>муниципальная программа "Развитие образования в муниципальном образовании "Заиграевский район"</t>
  </si>
  <si>
    <t>Управление образования администрации МО "Заиграевский район"</t>
  </si>
  <si>
    <t>Развитие культуры и искусства</t>
  </si>
  <si>
    <t>Капитальный ремонт здания районного дома культуры в п. Заиграево</t>
  </si>
  <si>
    <t>Строительство пристроя здания МБОУ "Заиграевская СОШ"   п.Заиграево</t>
  </si>
  <si>
    <t>Обеспечение МБОУ ДОД “Заиграевский ЦДЮТ” оборудованием и материалами</t>
  </si>
  <si>
    <t>Удельный вес населения, участвующего в культурно - массовых мероприятиях, организованных ОМСУ</t>
  </si>
  <si>
    <t>Управление культуры администрации МО "Заиграевский район"</t>
  </si>
  <si>
    <t xml:space="preserve">Муниципальная программа "Развитие и сохранение культуры, развитие взаимодействия общественных организаций и органов местного самоуправления Заиграевского района" </t>
  </si>
  <si>
    <t>Развитие физической культуры и спорта</t>
  </si>
  <si>
    <t>Обустройство ФОКОТ</t>
  </si>
  <si>
    <t>Управление спорта и молодежной политики администрации МО "Заиграевский район"</t>
  </si>
  <si>
    <t>Муниципальная программа "Развитие физической культуры, спорта и реализация молодежной политики в муниципальном образовании "Заиграевский район"</t>
  </si>
  <si>
    <t>Популяризация среди населения Всероссийского физкультурно-спортивного комплекса «Готов к труду и обороне» (ГТО) среди населения</t>
  </si>
  <si>
    <t>Доля граждан, систематически занимающихся физической культурой и спортом, в общей численности населения, %</t>
  </si>
  <si>
    <t>Молодежная политика</t>
  </si>
  <si>
    <t>2019-2035 гг.</t>
  </si>
  <si>
    <t>Формирование комфортной городской среды</t>
  </si>
  <si>
    <t>Благоустройство дворовых территорий, прилегающих к многоквартирным домам</t>
  </si>
  <si>
    <t>Создание комфортных условий для отдыха и досуга детей и взрослых</t>
  </si>
  <si>
    <t>Благоустройство общественных территорий</t>
  </si>
  <si>
    <t>МКУ "КАИЗО" администрации МО "Заиграевский район"</t>
  </si>
  <si>
    <t>шт.</t>
  </si>
  <si>
    <t>Объем отгруженной продукции промышленности</t>
  </si>
  <si>
    <t>Развитие  жилищно-коммунального хозяйства и строительства жилья</t>
  </si>
  <si>
    <t>МБУ "Инфраструктурный центр - служба заказика" администрации МО "Заиграевский район"</t>
  </si>
  <si>
    <t>Муниципальная программа "Развитие градостроительной деятельности, имущественных и земельных отношений, коммунальной инфраструктуры и дорожного хозяйства Заиграевского района"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</si>
  <si>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</si>
  <si>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</si>
  <si>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Создание условий для обеспечения жителей поселения услугами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</si>
  <si>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</si>
  <si>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</si>
  <si>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</si>
  <si>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</si>
  <si>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</si>
  <si>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Выдача разрешений на строительство,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</t>
  </si>
  <si>
    <t>Содействие в развитии сельскохозяйственного производства</t>
  </si>
  <si>
    <t>Создание условий для развития малого и среднего предпринимательства</t>
  </si>
  <si>
    <t>Организация и осуществление мероприятий по работе с детьми и молодежью в поселении</t>
  </si>
  <si>
    <t>Ввод жилья в эсплуатацию</t>
  </si>
  <si>
    <t xml:space="preserve">тыс. кв.м </t>
  </si>
  <si>
    <t>Уровень износа коммуннальной инфраструктуры</t>
  </si>
  <si>
    <t>Развитие транспортной инфраструктуры</t>
  </si>
  <si>
    <t>Развитие инфраструктуры связи и информатизации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</si>
  <si>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</si>
  <si>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>Создание условий для обеспечения жителей поселения услугами связи</t>
  </si>
  <si>
    <t>Развитие электросетевого хозяйства</t>
  </si>
  <si>
    <t>Организация в границах поселения электроснабжения населения в пределах полномочий, установленных законодательством Российской Федерации</t>
  </si>
  <si>
    <t>Охрана окружающей среды</t>
  </si>
  <si>
    <t>км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</si>
  <si>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</si>
  <si>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Утверждение правил благоустройства территории поселения, осуществление контроля за их соблюдением, организация благоустройства территории поселения в соответствии с указанными правилами,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</t>
  </si>
  <si>
    <t>Имущественные и земельные отношения</t>
  </si>
  <si>
    <t>Владение, пользование и распоряжение имуществом, находящимся в муниципальной собственности поселения</t>
  </si>
  <si>
    <t>Муниципальные финансы</t>
  </si>
  <si>
    <t>Установление, изменение и отмена местных налогов и сборов поселения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</si>
  <si>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</si>
  <si>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Налоговые и неналоговые доходы</t>
  </si>
  <si>
    <t>Доходы от  использования муниципального имущества  (аренда, продажа)</t>
  </si>
  <si>
    <t xml:space="preserve">Доля обучающихся в муниципальных общеобразовательных учреждениях,занимающихся во вторую (третью) смену, в общей численности обучающихся в муниципальных общеобразовательных учреждениях                 </t>
  </si>
  <si>
    <t>Обеспеченность библиотеками</t>
  </si>
  <si>
    <t>% от нормативной потребности</t>
  </si>
  <si>
    <t xml:space="preserve">Охват детей дошкольным образованием 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</si>
  <si>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</si>
  <si>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Протяженность дорог отремнтрированныхи реконструированных: ул. Серова со стоянкой, ул. Лесная, пер. Корпоративный, ул.Рабочая ( с тротуарами), ул. Карьерная с пешеходной дорожкой, ул. Подкаменная с пешеходными дорожками, ул. Пионерская, ул. Заводская, ул. Комсомольская</t>
  </si>
  <si>
    <t xml:space="preserve">Доля населенных пунктов, охваченных широкополосным доступом в Интернет и услугами подвижной радиотелефонной связи </t>
  </si>
  <si>
    <t>Обеспечение 100% доступности детей в возрасте от  3 до 7 лет дошкольным образованием с целью создания условий для осуществления трудовой деятельности женщин, имеющих детей</t>
  </si>
  <si>
    <t xml:space="preserve"> Повышение качества обучения в соответствии с федеральным стандартом общего образования</t>
  </si>
  <si>
    <t>Удельный вес лиц, не сдавших единый государственный экзамен, от числа выпускников, участвовавших в едином государственном экзамене</t>
  </si>
  <si>
    <t>Повышение качества и доступности дополнительного образования для каждого ребенка</t>
  </si>
  <si>
    <t>Охват детей дополнительным образованием</t>
  </si>
  <si>
    <t>Создание новых мест дополнительного образования детей</t>
  </si>
  <si>
    <t xml:space="preserve">Обеспечение для детей в возрасте от 5 до 18 лет доступных условий для воспитания гармонично развитой и социально ответственной личности. </t>
  </si>
  <si>
    <t>Количество мест, ед.</t>
  </si>
  <si>
    <t>2019 - 2024 гг.</t>
  </si>
  <si>
    <t>Развитие системы патриотического воспитания</t>
  </si>
  <si>
    <t>Удельный вес численности граждан, участвующих в мероприятиях по патриотическому воспитанию, в общей численности населения</t>
  </si>
  <si>
    <t>2019 - 2035 гг.</t>
  </si>
  <si>
    <t>Предоставление услуг по отдыху и оздоровлению детей</t>
  </si>
  <si>
    <t>Доля населения возрастной категории от 7 до 15 лет включительно, получивших услугу по отдыху и оздоровлению на базе стационарных учреждений (санаторные лагеря, загородные лагеря)</t>
  </si>
  <si>
    <t>Доля детей в возрасте от 7 до 15 лет, охваченных всеми формами отдыха и оздоровления, к общему числу детей от 7 до 15 лет включительно</t>
  </si>
  <si>
    <t>Численность учащихся, приходящихся на одного работающего в муниципальных общеобразовательных учреждениях, в том числе в расчете:</t>
  </si>
  <si>
    <t>на одного учителя</t>
  </si>
  <si>
    <t xml:space="preserve"> на одного прочего работающего в муниципальных общеобразовательных учреждениях ( 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</si>
  <si>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Средняя наполняемость классов в муниципальных общеобразовательных учреждениях:</t>
  </si>
  <si>
    <t>в том числе учителей</t>
  </si>
  <si>
    <t xml:space="preserve"> в том числе прочего персонала</t>
  </si>
  <si>
    <t>Среднемесячная заработная плата работников муниципальных образовательных учреждений, всего</t>
  </si>
  <si>
    <t xml:space="preserve">Средняя стоимость расходов на содержание одного класса </t>
  </si>
  <si>
    <t>Чел.</t>
  </si>
  <si>
    <t>Тыс. руб.</t>
  </si>
  <si>
    <t xml:space="preserve">Количество проведенных мероприятий </t>
  </si>
  <si>
    <t>Объем платных услуг</t>
  </si>
  <si>
    <t>ед.</t>
  </si>
  <si>
    <t>тыс. руб.</t>
  </si>
  <si>
    <t xml:space="preserve">Повышение квалификации творческих и управленческих кадров в сфере культуры Заиграевского района </t>
  </si>
  <si>
    <t>Количество специалистов, прошедших повышение квалификации на базе Центров перспективного образования</t>
  </si>
  <si>
    <t>чел.</t>
  </si>
  <si>
    <t>Финансирование обучения в учебных заведениях</t>
  </si>
  <si>
    <t>Численность занятых в отрасли «культура»</t>
  </si>
  <si>
    <t>Повышение заработной платы  работников учреждений культуры, подведомтсвенных муниципальных образований городских поселений, муниципальных образований сельских поселений</t>
  </si>
  <si>
    <t>Среднемесячная заработная плата в отрасли «культура»</t>
  </si>
  <si>
    <t>рублей</t>
  </si>
  <si>
    <t xml:space="preserve">Национальный проект "Культура", Региональный проект "Творческие люди", Муниципальная программа "Развитие и сохранение культуры, развитие взаимодействия общественных организаций и органов местного самоуправления Заиграевского района" </t>
  </si>
  <si>
    <t>Создание благоприятных условий для развития добровольческой (волонтерской) деятельности.</t>
  </si>
  <si>
    <t>Доля молодых людей, вовлеченных в добровольческую деятельность в общем количестве молодежи</t>
  </si>
  <si>
    <t>Создание благоприятного инвестиционного и предпринимательского климата</t>
  </si>
  <si>
    <t>Объем инвестиций в основной капитал</t>
  </si>
  <si>
    <t>Объем инвестиций в основной капитал (за исключением бюджетных)</t>
  </si>
  <si>
    <t>Повышение уровня информированности потенциальных инвесторов района</t>
  </si>
  <si>
    <t xml:space="preserve">Систематизация и подготовка информационного материала об инвестиционном потенциале поселения </t>
  </si>
  <si>
    <t>ед</t>
  </si>
  <si>
    <t>1.Развитие экономического потенциала</t>
  </si>
  <si>
    <t>2. Повышение уровня и качества жизни населения</t>
  </si>
  <si>
    <t>Объем отгруженной продукции обрабатывающей промышленности</t>
  </si>
  <si>
    <t>Содействие привлечению инвестиций в развитие промышленности поселения с использованием форм государственной поддержки</t>
  </si>
  <si>
    <t>Заключение и реализация соглашений о социально-экономическом сотрудничестве с организациями добычи полезных ископаемых</t>
  </si>
  <si>
    <t>Увеличение объемов промышленного производства, создание новых рабочих мест, увеличение налоговых поступлений в консолидированный бюджет района</t>
  </si>
  <si>
    <t>Оказание содействия и мониторинг реализации инвестиционных проектов в сфере промышленного производства</t>
  </si>
  <si>
    <t xml:space="preserve">Повышение конкурентоспособности продукции и технического уровня производства, повышение производительности труда и на этой основе обеспечение устойчивых темпов роста промышленного производства </t>
  </si>
  <si>
    <t>Формирование экономических условий, обеспечивающих эффективное развитие промышленных предприятий</t>
  </si>
  <si>
    <t>Ц - 1.1.</t>
  </si>
  <si>
    <t>З - 1.1.1.</t>
  </si>
  <si>
    <t>З - 1.1.2.</t>
  </si>
  <si>
    <t>Техническое перевооружение и модернизация действующих производств, внедрение новых технологий, повышающих конкурентоспособность продукции</t>
  </si>
  <si>
    <t>Улучшение качества, расширение ассортимента и освоение новых видов выпускаемой продукции в соответствии с потребительским спросом различных групп населения, совершенствование структуры производства</t>
  </si>
  <si>
    <t xml:space="preserve"> Строительство новых промышленных производств</t>
  </si>
  <si>
    <t>Формирование устойчивой сырьевой базы для перерабатывающих предприятий, стимулирование хозяйств, в том числе фермерских и личных подсобных, на поставку сырья для переработки</t>
  </si>
  <si>
    <t>З - 1.1.3.</t>
  </si>
  <si>
    <t>З - 1.1.4.</t>
  </si>
  <si>
    <t>З - 1.1.5.</t>
  </si>
  <si>
    <t xml:space="preserve">Численность занятых в отрасли </t>
  </si>
  <si>
    <t xml:space="preserve">Среднемесячная заработная плата </t>
  </si>
  <si>
    <t>руб.</t>
  </si>
  <si>
    <t>З - 1.1.6.</t>
  </si>
  <si>
    <t xml:space="preserve">Создание благоприятного инвестиционного климата с целью привлечения инвестиций в развитие промышленности поселка  </t>
  </si>
  <si>
    <t>З - 1.1.7.</t>
  </si>
  <si>
    <t>Осуществление мероприятий по финансовому оздоровлению промышленных предприятий</t>
  </si>
  <si>
    <t>З - 1.1.8.</t>
  </si>
  <si>
    <t>Расширение рынков сырья и сбыта производимой в поселке продукции, в том числе за счет освоения новых рынков</t>
  </si>
  <si>
    <t>З - 1.1.9.</t>
  </si>
  <si>
    <t>Лесопромышленный комплекс</t>
  </si>
  <si>
    <t>Ц - 1.2.</t>
  </si>
  <si>
    <t xml:space="preserve">Создание условий устойчивого развития лесопромышленного сектора экономики поселка, путем более полного вовлечения лесных ресурсов в хозяйственный оборот, производство продукции высокой степени переработки. </t>
  </si>
  <si>
    <t>З - 1.2.1.</t>
  </si>
  <si>
    <t>З - 1.2.2.</t>
  </si>
  <si>
    <t>З - 1.2.3.</t>
  </si>
  <si>
    <t>Модернизация производственных мощностей предприятий лесопромышленного комплекса</t>
  </si>
  <si>
    <t>Развитие лесоперерабатывающих мощностей</t>
  </si>
  <si>
    <t>Развитие сельского хозяйства</t>
  </si>
  <si>
    <t>Ц - 1.3.</t>
  </si>
  <si>
    <t>Увеличение объемов производства сельскохозяйственной продукции, удовлетворение населения поселка собственными продуктами питания, организаций пищевой и перерабатывающей промышленности сырьем, повышение уровня жизни  населения</t>
  </si>
  <si>
    <t>Расширение и развитие лесосырьевой базы, использование древесных отходов и низкотоварной древесины для производства тепловой и электрической  энергии</t>
  </si>
  <si>
    <t>З - 1.3.1</t>
  </si>
  <si>
    <t>Реконструкция и модернизация животноводческих помещений</t>
  </si>
  <si>
    <t>З - 1.3.2</t>
  </si>
  <si>
    <t>Закупка племенного скота</t>
  </si>
  <si>
    <t>Развитие малых форм хозяйствования на селе, развитие кооперации на селе</t>
  </si>
  <si>
    <t>З - 1.3.3</t>
  </si>
  <si>
    <t>З - 1.3.4.</t>
  </si>
  <si>
    <t>Рост занятости и доходов населения поселка</t>
  </si>
  <si>
    <t>Развитие малых форм хозяйствования (К(Ф)Х, СПОК), увеличение количества рабочих мест в  крестьянских (фермерских) хозяйств, сельскохозяйственных потребительских кооперативов</t>
  </si>
  <si>
    <t>Средняя заработная плата по отрасли</t>
  </si>
  <si>
    <t>Национальный проект "Малое и среднее предпринимательство и поддержка индивидуальной предпринимательской инициативы", федеральный проект "Система развития фермеров и сельской кооперации"</t>
  </si>
  <si>
    <t>Полное удовлетворение покупательского спроса населения в качественных товарах и услугах, повышение уровня торгового обслуживания населения района, на основе формирования схем территориального развития объектов потребительского рынка и развития системы товародвижения</t>
  </si>
  <si>
    <t>Ц - 1.4.</t>
  </si>
  <si>
    <t>Развитие торговли и потребительского рынка</t>
  </si>
  <si>
    <t>З - 1.4.1.</t>
  </si>
  <si>
    <t>Создание экономических, финансовых, правовых и социальных условий для развития потребительского рынка</t>
  </si>
  <si>
    <t>Совершенствование инфраструктуры потребительского рынка</t>
  </si>
  <si>
    <t>З - 1.4.2.</t>
  </si>
  <si>
    <t>З - 1.4.3.</t>
  </si>
  <si>
    <t>Создание условий для развития хозяйствующих субъектов различных форм собственности в сфере оказания платных услуг</t>
  </si>
  <si>
    <t>Содействие повышению качества платных услуг, направленных на обеспечение роста спроса населения</t>
  </si>
  <si>
    <t>Обеспечение жителей района полноценными продуктами питания местных товаропроизводителей</t>
  </si>
  <si>
    <t xml:space="preserve">Внебюджетные источники </t>
  </si>
  <si>
    <t>Организация розничных рынков, осуществляющих реализацию сельскохозяйственной и иной продовольственной продукции</t>
  </si>
  <si>
    <t xml:space="preserve">Строительство универсального рынка </t>
  </si>
  <si>
    <t>Ц - 1.5.</t>
  </si>
  <si>
    <t>Развитие малого предпринимательства</t>
  </si>
  <si>
    <t>Создание благоприятных условий для ведения бизнеса как основного фактора обеспечения занятости и повышения реального уровня благосостояния населения, формирование экономически активного среднего класса, увеличение удельного веса малого бизнеса в экономике Республики Бурятия, создание условий для дальнейшего роста малого предпринимательства и выравнивание потенциала развития малого предпринимательства</t>
  </si>
  <si>
    <t>З - 1.5.1.</t>
  </si>
  <si>
    <t xml:space="preserve">Формирование инфраструктуры развития малого предпринимательства </t>
  </si>
  <si>
    <t>З - 1.5.2.</t>
  </si>
  <si>
    <t>Обеспечение доступа субъектов малого предпринимательства к финансовым, производственным ресурсам и источникам информации</t>
  </si>
  <si>
    <t>З - 1.5.3.</t>
  </si>
  <si>
    <t>Муниципальная поддержка приоритетных направлений развития малого предпринимательства</t>
  </si>
  <si>
    <t>Включение  объектов в Перечень муниципального имущества, предусмотренный частью 4 статьи 18 Федерального закона от 24 июля 2007 г. N 209-ФЗ "О развитии малого и среднего предпринимательства в Российской Федерации"</t>
  </si>
  <si>
    <t>Количество объектов, включенных в перечень муниципального имущества, предусмотренный частью 4 статьи 18 Федерального закона от 24 июля 2007 г. N 209-ФЗ "О развитии малого и среднего предпринимательства в Российской Федерации"</t>
  </si>
  <si>
    <t>Муниципальная программа "Развитие малого и среднего  предпринимательства в Заиграевском районе"</t>
  </si>
  <si>
    <t>Ц - 1.6.</t>
  </si>
  <si>
    <t>Повышение качества и конкурентоспособности кадров для развития экономики поселка, повышение эффективности содействия занятости населения</t>
  </si>
  <si>
    <t>З - 1.6.1</t>
  </si>
  <si>
    <t>Сохранение и рациональное использование трудового потенциала</t>
  </si>
  <si>
    <t>З - 1.6.2.</t>
  </si>
  <si>
    <t>Совершенствование анализа, прогноза и мониторинга рынка труда в целях сближения рынка образовательных услуг с потребностями рынка труда, повышение конкурентоспособности рабочей силы</t>
  </si>
  <si>
    <t>Профессиональное обучение, переобучение безработных граждан, в том числе под гарантию трудоустройства, организация временной занятости выпускников профессиональных образовательных организаций</t>
  </si>
  <si>
    <t>Проведение ярмарок-вакансий</t>
  </si>
  <si>
    <t>Количество организаций</t>
  </si>
  <si>
    <t xml:space="preserve">ед. </t>
  </si>
  <si>
    <t>Достижение 100% охвата различными формами дошкольного образования всех детей в возрасте от 2 месяцев до 7 лет через обеспечение государственных гарантий доступности и качества дошкольного образования и обеспечения современных требований к условиям организации образовательного процесса, безопасности жизнедеятельности</t>
  </si>
  <si>
    <t>Развитие системы общего образования, обеспечивающей выполнение стандартов общего образования, создание условий для устойчивого развития общего среднего образования на основе модернизации его содержания с учетом потребности развивающего общества</t>
  </si>
  <si>
    <t>Обеспечение безопасных и комфортных условий обучения и воспитание детей в системе общего, дошкольного и дополнительного образования</t>
  </si>
  <si>
    <t>З - 2.1.1.</t>
  </si>
  <si>
    <t>З - 2.1.2.</t>
  </si>
  <si>
    <t>З - 2.1.3.</t>
  </si>
  <si>
    <t>Ц - 2.1.</t>
  </si>
  <si>
    <t xml:space="preserve">Обеспечение прав граждан на получение общедоступного и бесплатного образования в общеобразовательных школах, учреждениях начального профессионального образования и финансовое обеспечение этих гарантий в рамках регулирования межбюджетных отношений. </t>
  </si>
  <si>
    <t>З - 2.1.4.</t>
  </si>
  <si>
    <t>Создание оптимальных условий для социализации личности, ее нравственного, интеллектуального, творческого и физического развития через интеграцию общего и дополнительного образования детей</t>
  </si>
  <si>
    <t>З - 2.1.5</t>
  </si>
  <si>
    <t>З - 2.1.6.</t>
  </si>
  <si>
    <t>Организация безопасного отдыха и оздоровления детей</t>
  </si>
  <si>
    <t>Создание условий для осуществления присмотра и ухода за детьми, содержания детей в муниципальных образовательных организациях, а также 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</si>
  <si>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З - 2.1.7</t>
  </si>
  <si>
    <t>З - 2.1.8.</t>
  </si>
  <si>
    <t>Совершенствование правового, организационного, экономического механизмов функционирования сферы образования</t>
  </si>
  <si>
    <t>Повышение эффективности управления в сфере образования</t>
  </si>
  <si>
    <t>Ц - 2.2.</t>
  </si>
  <si>
    <t>Сохранение и улучшение здоровья населения, снижение заболеваемости и смертности населения, увеличение продолжительности жизни</t>
  </si>
  <si>
    <t xml:space="preserve">З - 2.2.1. </t>
  </si>
  <si>
    <t>Развитие первичной медико-санитарной помощи населению путем поэтапного перевода амбулаторно-поликлинических учреждений на одноканальное финансирование через систему обязательного медицинского страхования</t>
  </si>
  <si>
    <t>Число граждан, прошедших профилактические осмотры</t>
  </si>
  <si>
    <t>З - 2.2.2.</t>
  </si>
  <si>
    <t>Предупреждение и борьба с социально значимыми заболеваниями</t>
  </si>
  <si>
    <t>З - 2.2.3.</t>
  </si>
  <si>
    <t>Охрана материнства и детства, улучшение репродуктивного здоровья</t>
  </si>
  <si>
    <t>З - 2.2.4.</t>
  </si>
  <si>
    <t>Обеспечение учреждений здравоохранения высококвалифицированным медицинским персоналом</t>
  </si>
  <si>
    <t>Обеспеченность врачами,
работающими в государственных и
муниципальных медицинских
организациях</t>
  </si>
  <si>
    <t>Ликвидация кадрового дефицита в медицинских организациях,оказывающих первичную медико-санитарную помощь</t>
  </si>
  <si>
    <t>Обеспеченность средними
медицинскими работниками,
работающими в государственных и
муниципальных медицинских
организациях</t>
  </si>
  <si>
    <t xml:space="preserve">Средняя заработная плата </t>
  </si>
  <si>
    <t>Младенческая смертность, число умерших в возрасте до одного года на 1 тыс. родившихся живыми</t>
  </si>
  <si>
    <t>Материнская смертность, число умерших женщин на 100 тыс. детей родившихся живыми</t>
  </si>
  <si>
    <t>ГАУЗ "Заиграеская ЦРБ"  (по согласованию)</t>
  </si>
  <si>
    <t>Развитие и внедрение информационных и новых медицинских технологий</t>
  </si>
  <si>
    <t>З - 2.2.5.</t>
  </si>
  <si>
    <t>З - 2.2.6.</t>
  </si>
  <si>
    <t>Повышение материально-технического потенциала медицинских учреждений</t>
  </si>
  <si>
    <t>Ц - 2.3.</t>
  </si>
  <si>
    <t>Сохранение культурного наследия и  обеспечение доступа к культурным ценностям различных групп граждан</t>
  </si>
  <si>
    <t>З - 2.3.1.</t>
  </si>
  <si>
    <t>Капитальный ремонт и реконструкция, техническое переоснащение в  учреждениях культуры, обеспечение безопасности  библиотечных фондов</t>
  </si>
  <si>
    <t>З - 2.3.2.</t>
  </si>
  <si>
    <t>Поддержка и развитие  культурного обмена в области профессионального искусства</t>
  </si>
  <si>
    <t>Ц - 2.4.</t>
  </si>
  <si>
    <t>Укрепление здоровья среди всех социально-демографических групп населения</t>
  </si>
  <si>
    <t>З - 2.4.1.</t>
  </si>
  <si>
    <t>З -2.4.2.</t>
  </si>
  <si>
    <t>З -2.4.3.</t>
  </si>
  <si>
    <t>З - 2.4.4.</t>
  </si>
  <si>
    <t>Пропаганда здорового образа жизни населения поселка</t>
  </si>
  <si>
    <t>Приобщение различных групп населения, в первую очередь детей, к систематическим занятиям физической культурой, спортом и различными видами спортивно-оздоровительного туризма</t>
  </si>
  <si>
    <t>Укрепление материально-технической базы учреждений физической культуры и спорта</t>
  </si>
  <si>
    <t>Ц - 2.5.</t>
  </si>
  <si>
    <t>Создание правовых, экономических, организационных условий и гарантий для самореализации личности молодого человека, формирование здорового образа жизни, а также развитие и реализация потенциала молодежи</t>
  </si>
  <si>
    <t>З - 2.5.1.</t>
  </si>
  <si>
    <t>Формирование позитивного социального опыта молодого человека, его гражданское становление, развитие духовности, воспитание чувства патриотизма, выявление и поддержка инновационной деятельности молодежи, создание условий для реализации интеллектуально-творческого потенциала молодежи</t>
  </si>
  <si>
    <t>З - 2.5.2.</t>
  </si>
  <si>
    <t>Решение вопросов занятости и повышение профессионализма молодежи</t>
  </si>
  <si>
    <t>Создание профориентационной системы молодежи и раннего профессионального самоопределения детей</t>
  </si>
  <si>
    <t>Доля учащихся, студентов и выпускников образовательных организаций, участвующих в программах по трудоустройству, профессиональной ориентации и временной занятости, в общем количестве молодежи</t>
  </si>
  <si>
    <t>Управление спорта и молодежной политики администрации МО "Заиграевский район", Управление образования администрации МО "Заиграевский район"</t>
  </si>
  <si>
    <t>Создание благоприятных условий для использования потенциала молодых граждан в интересах социально-экономического, общественно-политического и культурного развития Республики Бурятия</t>
  </si>
  <si>
    <t>Доля молодых людей, участвующих в мероприятиях (конкурсах, фестивалях, олимпиадах) научно-технической и социально значимой направленности, в общем количестве молодежи</t>
  </si>
  <si>
    <t>Доля молодежи, задействованной в мероприятиях по вовлечению в творческую деятельность, от общего числа молодежи</t>
  </si>
  <si>
    <t>Муниципальная программа "Развитие физической культуры, спорта и реализация молодежной политики в муниципальном образовании "Заиграевский район", Федеральный проект "Социальная активность"</t>
  </si>
  <si>
    <t>З - 2.5.3.</t>
  </si>
  <si>
    <t>Оказание поддержки молодым семьям и молодым специалистам в решении жилищных вопросов</t>
  </si>
  <si>
    <t>Предоставление социальных выплат для улучшения жилищных условий молодым семьям</t>
  </si>
  <si>
    <t>Количество молодых семей, нуждающихся в улучшении жилищных условий, обеспеченных жильем в рамках программы</t>
  </si>
  <si>
    <t>ед. (ежегодно)</t>
  </si>
  <si>
    <t>Государственная программа РФ "Обеспечение доступным и комфортным жильем и коммунальными услугами граждан Российской Федерации"</t>
  </si>
  <si>
    <t>Ц - 2.7.</t>
  </si>
  <si>
    <t>Обеспечение комплексного развития современной городской среды, повышение уровня благоустройства территории поселка Заиграево, развитие благоприятных, комфортных и безопасных условий для проживания</t>
  </si>
  <si>
    <t>З - 2.7.1</t>
  </si>
  <si>
    <t>З - 2.7.2.</t>
  </si>
  <si>
    <t>З - 2.7.3.</t>
  </si>
  <si>
    <t>З - 2.7.4.</t>
  </si>
  <si>
    <t>Повышение уровня благоустройства дворовых территорий, прилегающих к многоквартирным домам</t>
  </si>
  <si>
    <t>Повышение уровня вовлеченности заинтересованных лиц в реализацию мероприятий по благоустройству</t>
  </si>
  <si>
    <t>Повышение уровня благоустройства общественных территорий</t>
  </si>
  <si>
    <t>Развитие формирования единого облика поселка</t>
  </si>
  <si>
    <t>Обеспечение непрерывного роста основных производственных фондов, реконструкция и модернизация инфраструктурного хозяйства поселка,  обеспечение населения качественным и доступным жильем и жилищно-коммунальными услугами</t>
  </si>
  <si>
    <t>Рационализация и снижение издержек на производство жилищно-коммунальных услуг</t>
  </si>
  <si>
    <t>Повышение эффективности использования средств населения и бюджетных средств за оказанные жилищно-коммунальные услуги</t>
  </si>
  <si>
    <t>Разработка планов мероприятий по финансово-хозяйтсвенному оздоровлению предприятий</t>
  </si>
  <si>
    <t>Доля убыточных организаций жилищно-коммунального хозяйства</t>
  </si>
  <si>
    <t>2019-2035 гг</t>
  </si>
  <si>
    <t>Инфраструктурный центр - служба заказчика</t>
  </si>
  <si>
    <t>Разработка мероприятий по развитию теплоснабжения и электроснабжения для  эффективного использования топливно-энергетических ресурсов</t>
  </si>
  <si>
    <t>Внедрение энергосберегающих технологий, рациональное и эффективное использование топливно-энергетических ресурсов, учет и контроль за их использованием</t>
  </si>
  <si>
    <t>Снижение количества дней с нарушением снабжения тепловой энергией</t>
  </si>
  <si>
    <t>Доля населения, обеспченного регулярным транспортным сообщением</t>
  </si>
  <si>
    <t>Обеспечение единства экономического пространства, свободного перемещения товаров и услуг, повышения доступности и пропускной способности дорожной сети</t>
  </si>
  <si>
    <t>Создание условий для функционирования и развития местных и региональных транспортных маршрутов</t>
  </si>
  <si>
    <t>Модернизация существующей сети автомобильных дорог общего пользования регионального и местного значения</t>
  </si>
  <si>
    <t>Надежное бесперебойное электроснабжение промышленных и социальных объектов, а также создание благоприятных условий роста экономического потенциала</t>
  </si>
  <si>
    <t>Строительство линий электропередачи и подстанций для электроснабжения частного сектора в поселке</t>
  </si>
  <si>
    <t>Обеспечение функционирования линий электропередач и подстанций</t>
  </si>
  <si>
    <t>Удовлетворение потребности в услугах электрической и почтовой связи, услугах Интернет, а также телерадиовещания</t>
  </si>
  <si>
    <t>Повышение эффективности работы операторов связи</t>
  </si>
  <si>
    <t xml:space="preserve">Расширение и модернизация телекоммуникационных сетей, оказание современных видов услуг связи </t>
  </si>
  <si>
    <t>Внедрение новых информационных технологий для предоставления новых видов услуг почты в рамках федеральных целевых программ</t>
  </si>
  <si>
    <t>3. Развитие инфраструктуры</t>
  </si>
  <si>
    <t>Ц -3.1.</t>
  </si>
  <si>
    <t>Протяженность линий электропередач, построенных и реконструированных</t>
  </si>
  <si>
    <t>З - 3.1.1.</t>
  </si>
  <si>
    <t>З - 3.1.2</t>
  </si>
  <si>
    <t>З - 3.1.3</t>
  </si>
  <si>
    <t>З - 3.1.4.</t>
  </si>
  <si>
    <t>Ц - 3.2.</t>
  </si>
  <si>
    <t>З - 3.2.1</t>
  </si>
  <si>
    <t>З - 3.2.2.</t>
  </si>
  <si>
    <t>Ц - 3.3.</t>
  </si>
  <si>
    <t>З - 3.3.1.</t>
  </si>
  <si>
    <t>З - 3.3.2.</t>
  </si>
  <si>
    <t>З - 3.3.3.</t>
  </si>
  <si>
    <t>Ц - 3.4.</t>
  </si>
  <si>
    <t>З -3.4.1.</t>
  </si>
  <si>
    <t>З -3.4.2.</t>
  </si>
  <si>
    <t>Ц - 3.5.</t>
  </si>
  <si>
    <t>Обеспечение безопасного состояния окружающей среды как условие улучшения качества жизни и здоровья населения, рациональное использование природных ресурсов</t>
  </si>
  <si>
    <t>З - 3.5.1.</t>
  </si>
  <si>
    <t>Снижение негативного воздействия на окружающую природную среду</t>
  </si>
  <si>
    <t>З - 3.5.2.</t>
  </si>
  <si>
    <t>Предотвращение ущерба населению, экономике и природным объектам от неблагоприятных явлений природного характера</t>
  </si>
  <si>
    <t>З - 3.5.3.</t>
  </si>
  <si>
    <t>Обеспечение органов власти и населения информацией и знаниями в области охраны окружающей среды</t>
  </si>
  <si>
    <t>Повышение конкурентоспособности реального сектора экономики.</t>
  </si>
  <si>
    <t>Создание условий для привлечения инвестиций в ключевые отрасли экономики</t>
  </si>
  <si>
    <t>Стимулирование инвестиционной деятельности на основе совершенствования нормативно-правовой базы</t>
  </si>
  <si>
    <t>Обеспечение условий для эффективного вовлечения в хозяйственную деятельность имущества и земельных участков, находящихся в  муниципальной собственности</t>
  </si>
  <si>
    <t>Повышение эффективности управления муниципальной  собственностью</t>
  </si>
  <si>
    <t>Развитие рынка земли и иной недвижимости</t>
  </si>
  <si>
    <t>Ликвидация несанкционированных свалок, выявленных на 1 января текущего года</t>
  </si>
  <si>
    <t xml:space="preserve">Численность населения, качество жизни которого улучшится в связи с ликвидацией и рекультивацией объектов накопленного вреда окружающей среде, </t>
  </si>
  <si>
    <t>Администрация МО "Зиаграевский район"</t>
  </si>
  <si>
    <t>4. Повышение эффективности местного самоуправления</t>
  </si>
  <si>
    <t>Ц- 4.1.</t>
  </si>
  <si>
    <t>З -4.1.1</t>
  </si>
  <si>
    <t>З - 4.1.2.</t>
  </si>
  <si>
    <t>Ц - 4.2.</t>
  </si>
  <si>
    <t>З - 4.2.1.</t>
  </si>
  <si>
    <t>З - 4.2.2.</t>
  </si>
  <si>
    <t>Ц - 4.3.</t>
  </si>
  <si>
    <t>Обеспечение бюджетной политики высокой эффективности на основе увеличения собственных налоговых и неналоговых доходов и уменьшения неэффективных расходов</t>
  </si>
  <si>
    <t>Финанасовое управление администрации МО "Заиграевский район"</t>
  </si>
  <si>
    <t>Укрепление доходной базы консолидированного бюджета поселка</t>
  </si>
  <si>
    <t>Повышение эффективности бюджетных расходов</t>
  </si>
  <si>
    <t>З - 4.3.1</t>
  </si>
  <si>
    <t>З - 4.3.2.</t>
  </si>
  <si>
    <t>З - 4.3.3.</t>
  </si>
  <si>
    <t>Улучшение качества жизни населения района, обуславливаемое ростом денежных доходов, повышением доступности и качества предоставляемых услуг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</si>
  <si>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</si>
  <si>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Безопасность жизнедеятельности</t>
  </si>
  <si>
    <t>Ц - 2.6.</t>
  </si>
  <si>
    <t>Обеспечение безопасности личности, общественной безопасности, охрана собственности и общественного порядка, снижение уровня преступности, повышение раскрываемости преступлений, создание обстановки спокойствия на улицах и в других общественных местах</t>
  </si>
  <si>
    <t>З - 2.6.1.</t>
  </si>
  <si>
    <t>Количество преступлений</t>
  </si>
  <si>
    <t>Муниципальная программа "Профилактика преступлений и иных правонарушений в Заиграевском районе"</t>
  </si>
  <si>
    <t>Количество преступлений, совершенных несовершеннолетними</t>
  </si>
  <si>
    <t xml:space="preserve">Отдел МВД России по Заиграевскому району (по согласованию),
Отдел социальной защиты населения( по согласованию), Районная комиссия по делам несовершеннолетних, Управление образования, Управление спорта и молодежной политики, ГАУЗ Заиграевская ЦРБ,  МАУК «Централизованная библиотечная система Заиграевского района»
</t>
  </si>
  <si>
    <t>З - 2.6.2.</t>
  </si>
  <si>
    <t>Совершенствование организации дорожного движения</t>
  </si>
  <si>
    <t>Проведение межведомственных профилактических мероприятий, направленных на профилактику правонарушений среди несовершеннолетних и на защиту их прав.</t>
  </si>
  <si>
    <t>Создание и  организация тематической наружной социальной рекламы ( аннеры, перетяжки), а также размещение материалов в средствах массовой информации, общественном транспорте и других местах массового скопления людей.</t>
  </si>
  <si>
    <t>Количество дорожно-транспортных происшествий</t>
  </si>
  <si>
    <t xml:space="preserve">Администрация муниципального образования «Заиграевский район», 
ОМВД России по Заиграевскому району( по согласованию)
МАУ Редакция газеты "Вперед"( по согласованию)
</t>
  </si>
  <si>
    <t xml:space="preserve">Содействие ОМВД по Заиграевскому району в охране правопорядка, общественной безопасности и повышения безопасности дорожного движения
</t>
  </si>
  <si>
    <t xml:space="preserve">Администрация муниципального образования «Заиграевский район» </t>
  </si>
  <si>
    <t>Внедрение новых технологий диагностики, оснащение амбулаторно-поликлинических учреждений диагностической аппаратурой, проведение капитальных ремонтов медицинских учреждений, обеспечение оборудованием и материалами</t>
  </si>
  <si>
    <t>Развитие трудового потенциала</t>
  </si>
  <si>
    <t>Развитие системы образования в муниципальном образовании "Заиграевский район"</t>
  </si>
  <si>
    <t>Развитие здравоохранения</t>
  </si>
  <si>
    <t xml:space="preserve">Профилактика и предупреждение правонарушений со стороны несовершеннолетних и молодежи </t>
  </si>
  <si>
    <t>Модернизация и замена отслужившего срок технологического оборудования муниципальной системы теплоснабжения, водоснабжения и водоотведения</t>
  </si>
  <si>
    <t xml:space="preserve">ПЕРЕЧЕНЬ ЦЕЛЕВЫХ ИНДИКАТОРОВ (ПОКАЗАТЕЛЕЙ)
 реализации Стратегии и их значения, установленные для каждого этапа реализации Стратегии
</t>
  </si>
  <si>
    <t>КОМПЛЕКС МЕРОПРИЯТИЙ (приоритетных проектов), обеспечивающий достижение  долгосрочных целей социально-экономического развития муниципального образования городское поселение «Поселок Заиграево», указанных в Стратегии</t>
  </si>
  <si>
    <t>к Плану мероприятий по реализации Стратегии социально-экономического развития муниципального образования городское поселение "Поселок Заиграево" на период до 2035 года</t>
  </si>
  <si>
    <t>План 2021</t>
  </si>
  <si>
    <t>Капитальный ремонт здания МАУ ДО «Заиграевская ДШИ»</t>
  </si>
  <si>
    <t>Отдел экономики Управления экономики и развития сельских территорий администрации МО "Заиграевский район"</t>
  </si>
  <si>
    <t>Отдел сельского хозяйства и развития сельских территорий Управления экономики и развития сельских территорий администрации МО "Заиграевский район"</t>
  </si>
  <si>
    <t>Отдел сельского хозяйства и развития сельских территорий Управления экономики и развития сельских территорий администрации МО "Заиграевский район""</t>
  </si>
  <si>
    <t>Отдел экономики Управления экономики и развития сельских территорий администрации МО "Заиграевский район",                                  Отдел сельского хозяйства и развития сельских территорий Управления экономики и развития сельских территорий администрации МО "Заиграевский район""</t>
  </si>
  <si>
    <t>Отдел экономики Управления экономики и развития сельских территорий администрации МО "Заиграевский район""</t>
  </si>
  <si>
    <t>План 2022</t>
  </si>
  <si>
    <t xml:space="preserve">Реконструкция/капитальный ремонт здания МБОУ "Заиграевская СОШ"                                                               </t>
  </si>
  <si>
    <t>Ремонт спортивного зала МБОУ "Заиграевская СОШ"</t>
  </si>
  <si>
    <t>Государственная программа "Комплексное развитие сельских территорий"</t>
  </si>
  <si>
    <t>Муниципальная программа "Развитие и сохранение культуры, развитие взаимодействия общественных организаций и органов местного самоуправления Заиграевского района" , Национальный проект "Культура", Государственная программа "Комплексное развтие сельских территорий"</t>
  </si>
  <si>
    <t>человек на 1000 человек населения</t>
  </si>
  <si>
    <t>План 2023</t>
  </si>
  <si>
    <t>Факт 2023</t>
  </si>
  <si>
    <t>человек на 1 тыс. человек населения</t>
  </si>
  <si>
    <t>Число участковых врачей общей практики, входящее в число врачей в муниципальных учреждениях здравоохранения</t>
  </si>
  <si>
    <t>Наличие утвержденых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</si>
  <si>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План 2024</t>
  </si>
  <si>
    <t>Факт 2024</t>
  </si>
  <si>
    <t>Количество благоустроенных  дворовых территорий (с нарастающим итогом к 2024 году)</t>
  </si>
  <si>
    <t>Количество благоустроенных общественных территорий (с нарастающим итогом к 2024 году)</t>
  </si>
  <si>
    <t xml:space="preserve">Муниципальная программа «Формирование комфортной городской среды поселка Заиграево Заиграевского района Республики Бурятия» на 2020-2024 годы                                                                               Проект "1000 дворов"                                       Муниципальная программа «Формирование комфортной городской среды поселка Заиграево Заиграевского района Республики Бурятия» на 2025-2030 годы </t>
  </si>
  <si>
    <t>2019-2030 гг.</t>
  </si>
  <si>
    <t>2019-2030</t>
  </si>
  <si>
    <t>Государственная программа "Развитие здравоохранения Республики Бурятия"</t>
  </si>
  <si>
    <t xml:space="preserve">Дорожная деятельность в отношении автомобильных дорог местного значения в границах п.Заиграево и обеспечение безопасности дорожного движения на них                                                                                                                                                                                                          </t>
  </si>
  <si>
    <t>Строительство путепровода на км 5699 ВСЖД перегон Заиграево-Челутай (ст.Заиграево)</t>
  </si>
  <si>
    <t>км.</t>
  </si>
  <si>
    <t>Национальный проект "Инфраструктура для жизни"</t>
  </si>
  <si>
    <t>Количество очищенных природных территорий</t>
  </si>
  <si>
    <t>Интенсификация добычи и переработки доломита в п.Заиграево (ОП ООО "Вертекс ДК")</t>
  </si>
  <si>
    <t>Приоритетная поддержка предприятий, способных выступить в роли «точек роста»:  ООО "Вертекс ДК"</t>
  </si>
  <si>
    <t>Всего свалок по поселению 8</t>
  </si>
  <si>
    <t>Национальный проект "Экологическое благополучие"</t>
  </si>
  <si>
    <t>Объем отгруженных товаров, выполненных работ, услуг силами  субъектов малого  предпринимательства</t>
  </si>
  <si>
    <t>Уровень регистрируемой безработицы</t>
  </si>
  <si>
    <t>Отдел экономики Управления экономики и развития сельских территорий администрации МО "Заиграевский район"                        Центр занятости населения Заиграевского района (по согласованию)</t>
  </si>
  <si>
    <t>Наименование</t>
  </si>
  <si>
    <t>Сумма</t>
  </si>
  <si>
    <t>ФКГС</t>
  </si>
  <si>
    <t>Бюджетные инвестиции 2025 год</t>
  </si>
  <si>
    <t>Субсидия по первоочередным</t>
  </si>
  <si>
    <t>ИТОГО</t>
  </si>
  <si>
    <t>Внебюджетные инвестиции</t>
  </si>
  <si>
    <t>МУП ЖКХ "Заиграево"</t>
  </si>
  <si>
    <t>ООО "Вертекс ДК"</t>
  </si>
  <si>
    <t>Ввод жилья</t>
  </si>
  <si>
    <t>ИТОГО БИ+ВБИ</t>
  </si>
  <si>
    <t>ООО "БЗМН"</t>
  </si>
  <si>
    <t>Кондитерский цех Буркоопсоюз</t>
  </si>
  <si>
    <t>ООО "Жилье"</t>
  </si>
  <si>
    <t>Торговля</t>
  </si>
  <si>
    <t>Ростелеком</t>
  </si>
  <si>
    <t>№</t>
  </si>
  <si>
    <t>Средняя заработная плата</t>
  </si>
  <si>
    <t>Количество занятых</t>
  </si>
  <si>
    <t>Фонд заработной платы</t>
  </si>
  <si>
    <t>СПОК "Ойхан"</t>
  </si>
  <si>
    <t>ИП Катаржнова И.В.</t>
  </si>
  <si>
    <t>Россети</t>
  </si>
  <si>
    <t>Национальный проект "Молодежь и дети"</t>
  </si>
  <si>
    <t>Национальный проект "Молодежь и дети"                                                                          Федеральный проект "Все лучшее детям"</t>
  </si>
  <si>
    <t xml:space="preserve">Национальный проект "Молодежь и дети"                                                                          Федеральный проект "Все лучшее детям" </t>
  </si>
  <si>
    <t xml:space="preserve"> Муниципальная программа "Развитие физической культуры, спорта и реализация молодежной политики в муниципальном образовании "Заиграевский район"</t>
  </si>
  <si>
    <t>Государственная программа "Развитие физической культуры, спорта и молодежной политики Республики Бурятия"</t>
  </si>
  <si>
    <t xml:space="preserve">Доля охвата населения поселения первичной медико-санитарной помощью </t>
  </si>
  <si>
    <t>Приложение №1</t>
  </si>
  <si>
    <r>
      <t xml:space="preserve">к Постановлению Администрации муниципального образования "Заиграевский район" №  </t>
    </r>
    <r>
      <rPr>
        <u/>
        <sz val="12"/>
        <color theme="1"/>
        <rFont val="Calibri"/>
        <family val="2"/>
        <charset val="204"/>
        <scheme val="minor"/>
      </rPr>
      <t xml:space="preserve"> 129 </t>
    </r>
    <r>
      <rPr>
        <sz val="12"/>
        <color theme="1"/>
        <rFont val="Calibri"/>
        <family val="2"/>
        <charset val="204"/>
        <scheme val="minor"/>
      </rPr>
      <t xml:space="preserve">от </t>
    </r>
    <r>
      <rPr>
        <u/>
        <sz val="12"/>
        <color theme="1"/>
        <rFont val="Calibri"/>
        <family val="2"/>
        <charset val="204"/>
        <scheme val="minor"/>
      </rPr>
      <t xml:space="preserve">31.03.2025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</si>
</sst>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_)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</font>
    <font>
      <sz val="10"/>
      <name val="Courier"/>
      <family val="3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5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0" fontId="6" fillId="0" borderId="0"/>
    <xf numFmtId="0" fontId="7" fillId="0" borderId="0"/>
    <xf numFmtId="0" fontId="1" fillId="0" borderId="0"/>
    <xf numFmtId="164" fontId="5" fillId="0" borderId="0"/>
    <xf numFmtId="0" fontId="4" fillId="0" borderId="0"/>
    <xf numFmtId="43" fontId="3" fillId="0" borderId="0" applyFont="0" applyFill="0" applyBorder="0" applyAlignment="0" applyProtection="0"/>
    <xf numFmtId="0" fontId="3" fillId="0" borderId="0"/>
  </cellStyleXfs>
  <cellXfs count="366">
    <xf numFmtId="0" fontId="0" fillId="0" borderId="0" xfId="0"/>
    <xf numFmtId="0" fontId="0" fillId="0" borderId="0" xfId="0"/>
    <xf numFmtId="0" fontId="0" fillId="0" borderId="0" xfId="0"/>
    <xf numFmtId="0" fontId="0" fillId="0" borderId="6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0" fillId="2" borderId="14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justify" vertical="top" wrapText="1"/>
    </xf>
    <xf numFmtId="0" fontId="0" fillId="2" borderId="34" xfId="0" applyFill="1" applyBorder="1" applyAlignment="1">
      <alignment horizontal="left" vertical="top" wrapText="1"/>
    </xf>
    <xf numFmtId="165" fontId="0" fillId="2" borderId="6" xfId="0" applyNumberFormat="1" applyFont="1" applyFill="1" applyBorder="1" applyAlignment="1">
      <alignment horizontal="justify" vertical="top" wrapText="1"/>
    </xf>
    <xf numFmtId="165" fontId="0" fillId="2" borderId="24" xfId="0" applyNumberFormat="1" applyFont="1" applyFill="1" applyBorder="1" applyAlignment="1">
      <alignment horizontal="justify" vertical="top" wrapText="1"/>
    </xf>
    <xf numFmtId="0" fontId="0" fillId="2" borderId="30" xfId="0" applyFont="1" applyFill="1" applyBorder="1" applyAlignment="1">
      <alignment horizontal="justify" vertical="top" wrapText="1"/>
    </xf>
    <xf numFmtId="0" fontId="0" fillId="2" borderId="28" xfId="0" applyFont="1" applyFill="1" applyBorder="1" applyAlignment="1">
      <alignment horizontal="justify" vertical="top" wrapText="1"/>
    </xf>
    <xf numFmtId="0" fontId="0" fillId="2" borderId="25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justify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165" fontId="0" fillId="2" borderId="16" xfId="0" applyNumberFormat="1" applyFont="1" applyFill="1" applyBorder="1" applyAlignment="1">
      <alignment horizontal="left" vertical="top" wrapText="1"/>
    </xf>
    <xf numFmtId="0" fontId="0" fillId="2" borderId="14" xfId="0" applyFont="1" applyFill="1" applyBorder="1" applyAlignment="1">
      <alignment horizontal="left" vertical="top" wrapText="1"/>
    </xf>
    <xf numFmtId="0" fontId="0" fillId="2" borderId="12" xfId="0" applyFont="1" applyFill="1" applyBorder="1" applyAlignment="1">
      <alignment horizontal="justify" vertical="top" wrapText="1"/>
    </xf>
    <xf numFmtId="0" fontId="0" fillId="2" borderId="1" xfId="0" applyFont="1" applyFill="1" applyBorder="1" applyAlignment="1">
      <alignment horizontal="justify" vertical="top" wrapText="1"/>
    </xf>
    <xf numFmtId="0" fontId="8" fillId="2" borderId="14" xfId="0" applyFont="1" applyFill="1" applyBorder="1" applyAlignment="1">
      <alignment horizontal="justify" vertical="top" wrapText="1"/>
    </xf>
    <xf numFmtId="0" fontId="0" fillId="2" borderId="11" xfId="0" applyFont="1" applyFill="1" applyBorder="1" applyAlignment="1">
      <alignment horizontal="justify" vertical="top" wrapText="1"/>
    </xf>
    <xf numFmtId="0" fontId="8" fillId="2" borderId="14" xfId="0" applyFont="1" applyFill="1" applyBorder="1" applyAlignment="1">
      <alignment horizontal="left" vertical="center" wrapText="1"/>
    </xf>
    <xf numFmtId="165" fontId="0" fillId="2" borderId="14" xfId="0" applyNumberFormat="1" applyFill="1" applyBorder="1" applyAlignment="1">
      <alignment horizontal="justify" vertical="top" wrapText="1"/>
    </xf>
    <xf numFmtId="0" fontId="0" fillId="2" borderId="24" xfId="0" applyFill="1" applyBorder="1" applyAlignment="1">
      <alignment horizontal="justify" vertical="top" wrapText="1"/>
    </xf>
    <xf numFmtId="0" fontId="8" fillId="0" borderId="14" xfId="0" applyFont="1" applyBorder="1" applyAlignment="1">
      <alignment vertical="top" wrapText="1"/>
    </xf>
    <xf numFmtId="14" fontId="8" fillId="2" borderId="14" xfId="0" applyNumberFormat="1" applyFont="1" applyFill="1" applyBorder="1" applyAlignment="1">
      <alignment horizontal="justify" vertical="top" wrapText="1"/>
    </xf>
    <xf numFmtId="14" fontId="0" fillId="2" borderId="14" xfId="0" applyNumberFormat="1" applyFill="1" applyBorder="1" applyAlignment="1">
      <alignment horizontal="justify" vertical="top" wrapText="1"/>
    </xf>
    <xf numFmtId="0" fontId="0" fillId="2" borderId="16" xfId="0" applyFont="1" applyFill="1" applyBorder="1" applyAlignment="1">
      <alignment vertical="top" wrapText="1"/>
    </xf>
    <xf numFmtId="0" fontId="0" fillId="2" borderId="34" xfId="0" applyFill="1" applyBorder="1" applyAlignment="1">
      <alignment horizontal="justify" vertical="top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2" borderId="32" xfId="0" applyFont="1" applyFill="1" applyBorder="1" applyAlignment="1">
      <alignment horizontal="justify" vertical="top" wrapText="1"/>
    </xf>
    <xf numFmtId="0" fontId="0" fillId="2" borderId="33" xfId="0" applyFont="1" applyFill="1" applyBorder="1" applyAlignment="1">
      <alignment horizontal="justify" vertical="top" wrapText="1"/>
    </xf>
    <xf numFmtId="0" fontId="8" fillId="2" borderId="14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0" fontId="0" fillId="2" borderId="14" xfId="0" applyFill="1" applyBorder="1" applyAlignment="1">
      <alignment horizontal="center" vertical="center" wrapText="1"/>
    </xf>
    <xf numFmtId="0" fontId="0" fillId="2" borderId="36" xfId="0" applyFont="1" applyFill="1" applyBorder="1" applyAlignment="1">
      <alignment horizontal="left" vertical="top" wrapText="1"/>
    </xf>
    <xf numFmtId="0" fontId="0" fillId="2" borderId="33" xfId="0" applyFill="1" applyBorder="1" applyAlignment="1">
      <alignment horizontal="justify" vertical="top" wrapText="1"/>
    </xf>
    <xf numFmtId="0" fontId="0" fillId="2" borderId="14" xfId="0" applyFont="1" applyFill="1" applyBorder="1" applyAlignment="1">
      <alignment vertical="top" wrapText="1"/>
    </xf>
    <xf numFmtId="165" fontId="0" fillId="2" borderId="15" xfId="0" applyNumberFormat="1" applyFont="1" applyFill="1" applyBorder="1" applyAlignment="1">
      <alignment horizontal="justify" vertical="top" wrapText="1"/>
    </xf>
    <xf numFmtId="0" fontId="8" fillId="2" borderId="39" xfId="0" applyFont="1" applyFill="1" applyBorder="1" applyAlignment="1">
      <alignment horizontal="justify" vertical="top" wrapText="1"/>
    </xf>
    <xf numFmtId="0" fontId="0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14" xfId="0" applyBorder="1"/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2" borderId="31" xfId="0" applyFont="1" applyFill="1" applyBorder="1" applyAlignment="1">
      <alignment horizontal="justify" vertical="top" wrapText="1"/>
    </xf>
    <xf numFmtId="165" fontId="0" fillId="2" borderId="31" xfId="0" applyNumberFormat="1" applyFont="1" applyFill="1" applyBorder="1" applyAlignment="1">
      <alignment horizontal="justify" vertical="top" wrapText="1"/>
    </xf>
    <xf numFmtId="0" fontId="10" fillId="2" borderId="14" xfId="0" applyFont="1" applyFill="1" applyBorder="1" applyAlignment="1">
      <alignment horizontal="left" vertical="top" wrapText="1"/>
    </xf>
    <xf numFmtId="165" fontId="0" fillId="2" borderId="25" xfId="0" applyNumberFormat="1" applyFont="1" applyFill="1" applyBorder="1" applyAlignment="1">
      <alignment horizontal="left" vertical="top" wrapText="1"/>
    </xf>
    <xf numFmtId="0" fontId="0" fillId="2" borderId="33" xfId="0" applyFill="1" applyBorder="1" applyAlignment="1">
      <alignment horizontal="left" vertical="top" wrapText="1"/>
    </xf>
    <xf numFmtId="165" fontId="0" fillId="2" borderId="14" xfId="0" applyNumberFormat="1" applyFill="1" applyBorder="1" applyAlignment="1">
      <alignment horizontal="left" vertical="top" wrapText="1"/>
    </xf>
    <xf numFmtId="165" fontId="0" fillId="2" borderId="14" xfId="0" applyNumberForma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165" fontId="0" fillId="2" borderId="24" xfId="0" applyNumberFormat="1" applyFill="1" applyBorder="1" applyAlignment="1">
      <alignment vertical="top" wrapText="1"/>
    </xf>
    <xf numFmtId="0" fontId="0" fillId="2" borderId="20" xfId="0" applyFont="1" applyFill="1" applyBorder="1" applyAlignment="1">
      <alignment vertical="top" wrapText="1"/>
    </xf>
    <xf numFmtId="0" fontId="11" fillId="2" borderId="15" xfId="0" applyFont="1" applyFill="1" applyBorder="1" applyAlignment="1">
      <alignment horizontal="justify" vertical="top" wrapText="1"/>
    </xf>
    <xf numFmtId="0" fontId="0" fillId="2" borderId="29" xfId="0" applyFill="1" applyBorder="1" applyAlignment="1">
      <alignment horizontal="justify" vertical="top" wrapText="1"/>
    </xf>
    <xf numFmtId="0" fontId="8" fillId="2" borderId="14" xfId="0" applyFont="1" applyFill="1" applyBorder="1" applyAlignment="1">
      <alignment vertical="top" wrapText="1"/>
    </xf>
    <xf numFmtId="0" fontId="0" fillId="2" borderId="5" xfId="0" applyFont="1" applyFill="1" applyBorder="1" applyAlignment="1">
      <alignment horizontal="justify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24" xfId="0" applyFont="1" applyFill="1" applyBorder="1" applyAlignment="1">
      <alignment horizontal="justify" vertical="top" wrapText="1"/>
    </xf>
    <xf numFmtId="0" fontId="0" fillId="2" borderId="6" xfId="0" applyFill="1" applyBorder="1" applyAlignment="1">
      <alignment horizontal="justify" vertical="top" wrapText="1"/>
    </xf>
    <xf numFmtId="0" fontId="0" fillId="2" borderId="16" xfId="0" applyFill="1" applyBorder="1" applyAlignment="1">
      <alignment horizontal="justify" vertical="top" wrapText="1"/>
    </xf>
    <xf numFmtId="0" fontId="0" fillId="2" borderId="16" xfId="0" applyFont="1" applyFill="1" applyBorder="1" applyAlignment="1">
      <alignment horizontal="justify" vertical="top" wrapText="1"/>
    </xf>
    <xf numFmtId="0" fontId="0" fillId="2" borderId="6" xfId="0" applyFont="1" applyFill="1" applyBorder="1" applyAlignment="1">
      <alignment horizontal="justify" vertical="top" wrapText="1"/>
    </xf>
    <xf numFmtId="0" fontId="0" fillId="2" borderId="15" xfId="0" applyFill="1" applyBorder="1" applyAlignment="1">
      <alignment horizontal="justify" vertical="top" wrapText="1"/>
    </xf>
    <xf numFmtId="0" fontId="0" fillId="2" borderId="14" xfId="0" applyFont="1" applyFill="1" applyBorder="1" applyAlignment="1">
      <alignment horizontal="justify" vertical="top" wrapText="1"/>
    </xf>
    <xf numFmtId="165" fontId="0" fillId="2" borderId="16" xfId="0" applyNumberFormat="1" applyFont="1" applyFill="1" applyBorder="1" applyAlignment="1">
      <alignment horizontal="justify" vertical="top" wrapText="1"/>
    </xf>
    <xf numFmtId="165" fontId="0" fillId="2" borderId="14" xfId="0" applyNumberFormat="1" applyFont="1" applyFill="1" applyBorder="1" applyAlignment="1">
      <alignment horizontal="justify" vertical="top" wrapText="1"/>
    </xf>
    <xf numFmtId="165" fontId="0" fillId="2" borderId="14" xfId="0" applyNumberFormat="1" applyFont="1" applyFill="1" applyBorder="1" applyAlignment="1">
      <alignment horizontal="left" vertical="top" wrapText="1"/>
    </xf>
    <xf numFmtId="165" fontId="0" fillId="2" borderId="20" xfId="0" applyNumberFormat="1" applyFont="1" applyFill="1" applyBorder="1" applyAlignment="1">
      <alignment horizontal="justify" vertical="top" wrapText="1"/>
    </xf>
    <xf numFmtId="0" fontId="11" fillId="2" borderId="14" xfId="0" applyFont="1" applyFill="1" applyBorder="1" applyAlignment="1">
      <alignment horizontal="justify" vertical="top" wrapText="1"/>
    </xf>
    <xf numFmtId="0" fontId="0" fillId="2" borderId="25" xfId="0" applyFill="1" applyBorder="1" applyAlignment="1">
      <alignment horizontal="justify" vertical="top" wrapText="1"/>
    </xf>
    <xf numFmtId="0" fontId="0" fillId="2" borderId="2" xfId="0" applyFill="1" applyBorder="1" applyAlignment="1">
      <alignment horizontal="left" vertical="top" wrapText="1"/>
    </xf>
    <xf numFmtId="0" fontId="8" fillId="2" borderId="21" xfId="0" applyFont="1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justify" vertical="top" wrapText="1"/>
    </xf>
    <xf numFmtId="0" fontId="0" fillId="2" borderId="6" xfId="0" applyFill="1" applyBorder="1" applyAlignment="1">
      <alignment horizontal="justify" vertical="top" wrapText="1"/>
    </xf>
    <xf numFmtId="0" fontId="0" fillId="2" borderId="15" xfId="0" applyFont="1" applyFill="1" applyBorder="1" applyAlignment="1">
      <alignment horizontal="center" vertical="top" wrapText="1"/>
    </xf>
    <xf numFmtId="0" fontId="8" fillId="2" borderId="36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justify" vertical="top" wrapText="1"/>
    </xf>
    <xf numFmtId="0" fontId="0" fillId="2" borderId="24" xfId="0" applyFont="1" applyFill="1" applyBorder="1" applyAlignment="1">
      <alignment horizontal="justify" vertical="top" wrapText="1"/>
    </xf>
    <xf numFmtId="0" fontId="0" fillId="2" borderId="15" xfId="0" applyFont="1" applyFill="1" applyBorder="1" applyAlignment="1">
      <alignment horizontal="justify" vertical="top" wrapText="1"/>
    </xf>
    <xf numFmtId="0" fontId="0" fillId="2" borderId="17" xfId="0" applyFont="1" applyFill="1" applyBorder="1" applyAlignment="1">
      <alignment horizontal="justify" vertical="top" wrapText="1"/>
    </xf>
    <xf numFmtId="0" fontId="0" fillId="2" borderId="2" xfId="0" applyFont="1" applyFill="1" applyBorder="1" applyAlignment="1">
      <alignment horizontal="justify" vertical="top" wrapText="1"/>
    </xf>
    <xf numFmtId="0" fontId="0" fillId="2" borderId="2" xfId="0" applyFill="1" applyBorder="1" applyAlignment="1">
      <alignment horizontal="justify" vertical="top" wrapText="1"/>
    </xf>
    <xf numFmtId="0" fontId="0" fillId="2" borderId="16" xfId="0" applyFill="1" applyBorder="1" applyAlignment="1">
      <alignment horizontal="justify" vertical="top" wrapText="1"/>
    </xf>
    <xf numFmtId="0" fontId="0" fillId="2" borderId="16" xfId="0" applyFont="1" applyFill="1" applyBorder="1" applyAlignment="1">
      <alignment horizontal="justify" vertical="top" wrapText="1"/>
    </xf>
    <xf numFmtId="165" fontId="0" fillId="2" borderId="2" xfId="0" applyNumberFormat="1" applyFont="1" applyFill="1" applyBorder="1" applyAlignment="1">
      <alignment horizontal="justify" vertical="top" wrapText="1"/>
    </xf>
    <xf numFmtId="0" fontId="0" fillId="2" borderId="15" xfId="0" applyFont="1" applyFill="1" applyBorder="1" applyAlignment="1">
      <alignment horizontal="left" vertical="top" wrapText="1"/>
    </xf>
    <xf numFmtId="0" fontId="0" fillId="2" borderId="21" xfId="0" applyFill="1" applyBorder="1" applyAlignment="1">
      <alignment horizontal="justify" vertical="top" wrapText="1"/>
    </xf>
    <xf numFmtId="0" fontId="0" fillId="2" borderId="6" xfId="0" applyFont="1" applyFill="1" applyBorder="1" applyAlignment="1">
      <alignment horizontal="justify" vertical="top" wrapText="1"/>
    </xf>
    <xf numFmtId="0" fontId="0" fillId="2" borderId="25" xfId="0" applyFont="1" applyFill="1" applyBorder="1" applyAlignment="1">
      <alignment horizontal="justify" vertical="top" wrapText="1"/>
    </xf>
    <xf numFmtId="0" fontId="0" fillId="2" borderId="5" xfId="0" applyFill="1" applyBorder="1" applyAlignment="1">
      <alignment horizontal="justify" vertical="top" wrapText="1"/>
    </xf>
    <xf numFmtId="0" fontId="0" fillId="2" borderId="21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justify" vertical="top" wrapText="1"/>
    </xf>
    <xf numFmtId="0" fontId="0" fillId="2" borderId="15" xfId="0" applyFill="1" applyBorder="1" applyAlignment="1">
      <alignment vertical="top" wrapText="1"/>
    </xf>
    <xf numFmtId="0" fontId="0" fillId="2" borderId="0" xfId="0" applyFont="1" applyFill="1" applyBorder="1" applyAlignment="1">
      <alignment horizontal="justify" vertical="top" wrapText="1"/>
    </xf>
    <xf numFmtId="0" fontId="0" fillId="2" borderId="17" xfId="0" applyFill="1" applyBorder="1" applyAlignment="1">
      <alignment horizontal="justify" vertical="top" wrapText="1"/>
    </xf>
    <xf numFmtId="0" fontId="0" fillId="2" borderId="14" xfId="0" applyFont="1" applyFill="1" applyBorder="1" applyAlignment="1">
      <alignment horizontal="justify" vertical="top" wrapText="1"/>
    </xf>
    <xf numFmtId="0" fontId="0" fillId="2" borderId="17" xfId="0" applyFont="1" applyFill="1" applyBorder="1" applyAlignment="1">
      <alignment vertical="top" wrapText="1"/>
    </xf>
    <xf numFmtId="0" fontId="0" fillId="2" borderId="3" xfId="0" applyFont="1" applyFill="1" applyBorder="1" applyAlignment="1">
      <alignment horizontal="justify" vertical="top" wrapText="1"/>
    </xf>
    <xf numFmtId="1" fontId="0" fillId="2" borderId="14" xfId="0" applyNumberFormat="1" applyFont="1" applyFill="1" applyBorder="1" applyAlignment="1">
      <alignment horizontal="left" vertical="top" wrapText="1"/>
    </xf>
    <xf numFmtId="165" fontId="0" fillId="2" borderId="45" xfId="0" applyNumberFormat="1" applyFont="1" applyFill="1" applyBorder="1" applyAlignment="1">
      <alignment horizontal="justify" vertical="top" wrapText="1"/>
    </xf>
    <xf numFmtId="0" fontId="0" fillId="2" borderId="15" xfId="0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11" fillId="2" borderId="14" xfId="0" applyFont="1" applyFill="1" applyBorder="1" applyAlignment="1">
      <alignment horizontal="left" vertical="top"/>
    </xf>
    <xf numFmtId="165" fontId="0" fillId="2" borderId="15" xfId="0" applyNumberFormat="1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justify" vertical="top" wrapText="1"/>
    </xf>
    <xf numFmtId="165" fontId="0" fillId="2" borderId="25" xfId="0" applyNumberFormat="1" applyFont="1" applyFill="1" applyBorder="1" applyAlignment="1">
      <alignment horizontal="justify" vertical="top" wrapText="1"/>
    </xf>
    <xf numFmtId="165" fontId="0" fillId="2" borderId="25" xfId="0" applyNumberFormat="1" applyFill="1" applyBorder="1" applyAlignment="1">
      <alignment horizontal="left" vertical="top"/>
    </xf>
    <xf numFmtId="165" fontId="2" fillId="2" borderId="14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0" fillId="2" borderId="6" xfId="0" applyNumberFormat="1" applyFont="1" applyFill="1" applyBorder="1" applyAlignment="1">
      <alignment horizontal="justify" vertical="top" wrapText="1"/>
    </xf>
    <xf numFmtId="0" fontId="0" fillId="0" borderId="17" xfId="0" applyBorder="1" applyAlignment="1">
      <alignment vertical="center" wrapText="1"/>
    </xf>
    <xf numFmtId="0" fontId="0" fillId="2" borderId="17" xfId="0" applyFont="1" applyFill="1" applyBorder="1" applyAlignment="1">
      <alignment vertical="top" wrapText="1"/>
    </xf>
    <xf numFmtId="0" fontId="0" fillId="2" borderId="0" xfId="0" applyFont="1" applyFill="1" applyBorder="1" applyAlignment="1">
      <alignment horizontal="justify" vertical="top" wrapText="1"/>
    </xf>
    <xf numFmtId="0" fontId="0" fillId="2" borderId="24" xfId="0" applyFont="1" applyFill="1" applyBorder="1" applyAlignment="1">
      <alignment horizontal="justify" vertical="top" wrapText="1"/>
    </xf>
    <xf numFmtId="0" fontId="0" fillId="2" borderId="0" xfId="0" applyFill="1" applyBorder="1" applyAlignment="1">
      <alignment horizontal="justify" vertical="top" wrapText="1"/>
    </xf>
    <xf numFmtId="0" fontId="0" fillId="2" borderId="17" xfId="0" applyFill="1" applyBorder="1" applyAlignment="1">
      <alignment horizontal="justify" vertical="top" wrapText="1"/>
    </xf>
    <xf numFmtId="0" fontId="0" fillId="2" borderId="14" xfId="0" applyFont="1" applyFill="1" applyBorder="1" applyAlignment="1">
      <alignment horizontal="justify" vertical="top" wrapText="1"/>
    </xf>
    <xf numFmtId="0" fontId="0" fillId="2" borderId="18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11" fillId="2" borderId="14" xfId="0" applyFont="1" applyFill="1" applyBorder="1" applyAlignment="1">
      <alignment horizontal="left" vertical="top" wrapText="1"/>
    </xf>
    <xf numFmtId="0" fontId="0" fillId="3" borderId="29" xfId="0" applyFont="1" applyFill="1" applyBorder="1" applyAlignment="1">
      <alignment horizontal="left" vertical="top" wrapText="1"/>
    </xf>
    <xf numFmtId="165" fontId="0" fillId="2" borderId="0" xfId="0" applyNumberFormat="1" applyFont="1" applyFill="1" applyBorder="1" applyAlignment="1">
      <alignment horizontal="justify" vertical="top" wrapText="1"/>
    </xf>
    <xf numFmtId="165" fontId="0" fillId="2" borderId="0" xfId="0" applyNumberFormat="1" applyFont="1" applyFill="1" applyBorder="1" applyAlignment="1">
      <alignment horizontal="center" vertical="top" wrapText="1"/>
    </xf>
    <xf numFmtId="0" fontId="0" fillId="2" borderId="34" xfId="0" applyFont="1" applyFill="1" applyBorder="1" applyAlignment="1">
      <alignment horizontal="justify" vertical="top" wrapText="1"/>
    </xf>
    <xf numFmtId="0" fontId="0" fillId="2" borderId="17" xfId="0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 vertical="top" wrapText="1"/>
    </xf>
    <xf numFmtId="0" fontId="0" fillId="2" borderId="16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justify" vertical="top" wrapText="1"/>
    </xf>
    <xf numFmtId="0" fontId="0" fillId="2" borderId="3" xfId="0" applyFont="1" applyFill="1" applyBorder="1" applyAlignment="1">
      <alignment horizontal="justify" vertical="top" wrapText="1"/>
    </xf>
    <xf numFmtId="0" fontId="0" fillId="2" borderId="15" xfId="0" applyFill="1" applyBorder="1" applyAlignment="1">
      <alignment horizontal="justify" vertical="top" wrapText="1"/>
    </xf>
    <xf numFmtId="0" fontId="0" fillId="2" borderId="16" xfId="0" applyFont="1" applyFill="1" applyBorder="1" applyAlignment="1">
      <alignment horizontal="justify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5" xfId="0" applyFont="1" applyFill="1" applyBorder="1" applyAlignment="1">
      <alignment horizontal="left" vertical="top" wrapText="1"/>
    </xf>
    <xf numFmtId="0" fontId="0" fillId="2" borderId="21" xfId="0" applyFont="1" applyFill="1" applyBorder="1" applyAlignment="1">
      <alignment horizontal="justify" vertical="top" wrapText="1"/>
    </xf>
    <xf numFmtId="0" fontId="0" fillId="2" borderId="16" xfId="0" applyFill="1" applyBorder="1" applyAlignment="1">
      <alignment horizontal="justify" vertical="top" wrapText="1"/>
    </xf>
    <xf numFmtId="0" fontId="0" fillId="2" borderId="17" xfId="0" applyFill="1" applyBorder="1" applyAlignment="1">
      <alignment horizontal="justify" vertical="top" wrapText="1"/>
    </xf>
    <xf numFmtId="0" fontId="0" fillId="2" borderId="21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justify" vertical="top" wrapText="1"/>
    </xf>
    <xf numFmtId="0" fontId="0" fillId="2" borderId="0" xfId="0" applyFont="1" applyFill="1" applyBorder="1" applyAlignment="1">
      <alignment horizontal="justify" vertical="top" wrapText="1"/>
    </xf>
    <xf numFmtId="0" fontId="0" fillId="2" borderId="24" xfId="0" applyFont="1" applyFill="1" applyBorder="1" applyAlignment="1">
      <alignment horizontal="justify" vertical="top" wrapText="1"/>
    </xf>
    <xf numFmtId="0" fontId="0" fillId="2" borderId="0" xfId="0" applyFill="1" applyBorder="1" applyAlignment="1">
      <alignment horizontal="justify" vertical="top" wrapText="1"/>
    </xf>
    <xf numFmtId="0" fontId="0" fillId="2" borderId="5" xfId="0" applyFill="1" applyBorder="1" applyAlignment="1">
      <alignment horizontal="justify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0" fillId="2" borderId="21" xfId="0" applyFill="1" applyBorder="1" applyAlignment="1">
      <alignment horizontal="justify" vertical="top" wrapText="1"/>
    </xf>
    <xf numFmtId="0" fontId="0" fillId="2" borderId="6" xfId="0" applyFont="1" applyFill="1" applyBorder="1" applyAlignment="1">
      <alignment horizontal="justify" vertical="top" wrapText="1"/>
    </xf>
    <xf numFmtId="0" fontId="0" fillId="2" borderId="7" xfId="0" applyFont="1" applyFill="1" applyBorder="1" applyAlignment="1">
      <alignment horizontal="justify" vertical="top" wrapText="1"/>
    </xf>
    <xf numFmtId="0" fontId="0" fillId="2" borderId="2" xfId="0" applyFont="1" applyFill="1" applyBorder="1" applyAlignment="1">
      <alignment horizontal="justify" vertical="top" wrapText="1"/>
    </xf>
    <xf numFmtId="0" fontId="0" fillId="2" borderId="8" xfId="0" applyFill="1" applyBorder="1" applyAlignment="1">
      <alignment horizontal="justify" vertical="top" wrapText="1"/>
    </xf>
    <xf numFmtId="0" fontId="0" fillId="2" borderId="6" xfId="0" applyFill="1" applyBorder="1" applyAlignment="1">
      <alignment horizontal="justify" vertical="top" wrapText="1"/>
    </xf>
    <xf numFmtId="0" fontId="0" fillId="2" borderId="15" xfId="0" applyFont="1" applyFill="1" applyBorder="1" applyAlignment="1">
      <alignment horizontal="justify" vertical="top" wrapText="1"/>
    </xf>
    <xf numFmtId="0" fontId="0" fillId="2" borderId="17" xfId="0" applyFont="1" applyFill="1" applyBorder="1" applyAlignment="1">
      <alignment horizontal="justify" vertical="top" wrapText="1"/>
    </xf>
    <xf numFmtId="0" fontId="0" fillId="2" borderId="15" xfId="0" applyFill="1" applyBorder="1" applyAlignment="1">
      <alignment horizontal="justify" vertical="top" wrapText="1"/>
    </xf>
    <xf numFmtId="0" fontId="0" fillId="4" borderId="51" xfId="0" applyFill="1" applyBorder="1"/>
    <xf numFmtId="0" fontId="0" fillId="4" borderId="52" xfId="0" applyFill="1" applyBorder="1"/>
    <xf numFmtId="0" fontId="0" fillId="4" borderId="53" xfId="0" applyFill="1" applyBorder="1"/>
    <xf numFmtId="0" fontId="0" fillId="5" borderId="51" xfId="0" applyFill="1" applyBorder="1"/>
    <xf numFmtId="0" fontId="0" fillId="5" borderId="52" xfId="0" applyFill="1" applyBorder="1"/>
    <xf numFmtId="0" fontId="0" fillId="5" borderId="53" xfId="0" applyFill="1" applyBorder="1"/>
    <xf numFmtId="0" fontId="0" fillId="0" borderId="0" xfId="0" applyBorder="1" applyAlignment="1">
      <alignment horizontal="center"/>
    </xf>
    <xf numFmtId="0" fontId="0" fillId="0" borderId="54" xfId="0" applyBorder="1" applyAlignment="1"/>
    <xf numFmtId="0" fontId="0" fillId="5" borderId="52" xfId="0" applyFill="1" applyBorder="1" applyAlignment="1">
      <alignment horizontal="center"/>
    </xf>
    <xf numFmtId="2" fontId="0" fillId="5" borderId="52" xfId="0" applyNumberFormat="1" applyFill="1" applyBorder="1"/>
    <xf numFmtId="165" fontId="0" fillId="5" borderId="52" xfId="0" applyNumberFormat="1" applyFill="1" applyBorder="1"/>
    <xf numFmtId="2" fontId="0" fillId="4" borderId="52" xfId="0" applyNumberFormat="1" applyFill="1" applyBorder="1"/>
    <xf numFmtId="0" fontId="0" fillId="5" borderId="52" xfId="0" applyFill="1" applyBorder="1" applyAlignment="1">
      <alignment wrapText="1"/>
    </xf>
    <xf numFmtId="165" fontId="0" fillId="2" borderId="24" xfId="0" applyNumberFormat="1" applyFont="1" applyFill="1" applyBorder="1" applyAlignment="1">
      <alignment horizontal="left" vertical="top" wrapText="1"/>
    </xf>
    <xf numFmtId="1" fontId="0" fillId="2" borderId="24" xfId="0" applyNumberFormat="1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165" fontId="0" fillId="2" borderId="30" xfId="0" applyNumberFormat="1" applyFont="1" applyFill="1" applyBorder="1" applyAlignment="1">
      <alignment horizontal="justify" vertical="top" wrapText="1"/>
    </xf>
    <xf numFmtId="165" fontId="0" fillId="2" borderId="17" xfId="0" applyNumberFormat="1" applyFont="1" applyFill="1" applyBorder="1" applyAlignment="1">
      <alignment horizontal="justify" vertical="top" wrapText="1"/>
    </xf>
    <xf numFmtId="2" fontId="0" fillId="2" borderId="15" xfId="0" applyNumberFormat="1" applyFont="1" applyFill="1" applyBorder="1" applyAlignment="1">
      <alignment horizontal="justify" vertical="top" wrapText="1"/>
    </xf>
    <xf numFmtId="0" fontId="0" fillId="2" borderId="0" xfId="0" applyFill="1" applyAlignment="1">
      <alignment horizontal="justify" vertical="top" wrapText="1"/>
    </xf>
    <xf numFmtId="165" fontId="0" fillId="2" borderId="25" xfId="0" applyNumberFormat="1" applyFill="1" applyBorder="1" applyAlignment="1">
      <alignment horizontal="left" vertical="top" wrapText="1"/>
    </xf>
    <xf numFmtId="165" fontId="0" fillId="2" borderId="36" xfId="0" applyNumberFormat="1" applyFill="1" applyBorder="1" applyAlignment="1">
      <alignment vertical="top" wrapText="1"/>
    </xf>
    <xf numFmtId="165" fontId="0" fillId="2" borderId="25" xfId="0" applyNumberFormat="1" applyFill="1" applyBorder="1" applyAlignment="1">
      <alignment vertical="top" wrapText="1"/>
    </xf>
    <xf numFmtId="165" fontId="0" fillId="2" borderId="14" xfId="0" applyNumberFormat="1" applyFill="1" applyBorder="1" applyAlignment="1">
      <alignment horizontal="left" vertical="top"/>
    </xf>
    <xf numFmtId="0" fontId="11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2" fontId="0" fillId="2" borderId="6" xfId="0" applyNumberFormat="1" applyFill="1" applyBorder="1" applyAlignment="1">
      <alignment horizontal="justify" vertical="top" wrapText="1"/>
    </xf>
    <xf numFmtId="165" fontId="0" fillId="2" borderId="6" xfId="0" applyNumberFormat="1" applyFill="1" applyBorder="1" applyAlignment="1">
      <alignment horizontal="justify" vertical="top" wrapText="1"/>
    </xf>
    <xf numFmtId="0" fontId="11" fillId="2" borderId="21" xfId="0" applyFont="1" applyFill="1" applyBorder="1" applyAlignment="1">
      <alignment horizontal="justify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top" wrapText="1"/>
    </xf>
    <xf numFmtId="0" fontId="0" fillId="2" borderId="15" xfId="0" applyFont="1" applyFill="1" applyBorder="1" applyAlignment="1">
      <alignment horizontal="center" vertical="top" wrapText="1"/>
    </xf>
    <xf numFmtId="0" fontId="0" fillId="2" borderId="17" xfId="0" applyFont="1" applyFill="1" applyBorder="1" applyAlignment="1">
      <alignment horizontal="center" vertical="top" wrapText="1"/>
    </xf>
    <xf numFmtId="0" fontId="0" fillId="2" borderId="26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center" vertical="top" wrapText="1"/>
    </xf>
    <xf numFmtId="0" fontId="0" fillId="2" borderId="20" xfId="0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0" fillId="2" borderId="17" xfId="0" applyFill="1" applyBorder="1" applyAlignment="1">
      <alignment horizontal="center" vertical="top" wrapText="1"/>
    </xf>
    <xf numFmtId="0" fontId="0" fillId="2" borderId="16" xfId="0" applyFont="1" applyFill="1" applyBorder="1" applyAlignment="1">
      <alignment horizontal="center" vertical="top" wrapText="1"/>
    </xf>
    <xf numFmtId="165" fontId="0" fillId="2" borderId="26" xfId="0" applyNumberFormat="1" applyFont="1" applyFill="1" applyBorder="1" applyAlignment="1">
      <alignment horizontal="center" vertical="top" wrapText="1"/>
    </xf>
    <xf numFmtId="165" fontId="0" fillId="2" borderId="0" xfId="0" applyNumberFormat="1" applyFont="1" applyFill="1" applyBorder="1" applyAlignment="1">
      <alignment horizontal="center" vertical="top" wrapText="1"/>
    </xf>
    <xf numFmtId="165" fontId="0" fillId="2" borderId="20" xfId="0" applyNumberFormat="1" applyFont="1" applyFill="1" applyBorder="1" applyAlignment="1">
      <alignment horizontal="center" vertical="top" wrapText="1"/>
    </xf>
    <xf numFmtId="165" fontId="0" fillId="2" borderId="15" xfId="0" applyNumberFormat="1" applyFont="1" applyFill="1" applyBorder="1" applyAlignment="1">
      <alignment horizontal="center" vertical="top" wrapText="1"/>
    </xf>
    <xf numFmtId="165" fontId="0" fillId="2" borderId="16" xfId="0" applyNumberFormat="1" applyFont="1" applyFill="1" applyBorder="1" applyAlignment="1">
      <alignment horizontal="center" vertical="top" wrapText="1"/>
    </xf>
    <xf numFmtId="165" fontId="0" fillId="2" borderId="17" xfId="0" applyNumberFormat="1" applyFont="1" applyFill="1" applyBorder="1" applyAlignment="1">
      <alignment horizontal="center" vertical="top" wrapText="1"/>
    </xf>
    <xf numFmtId="0" fontId="0" fillId="2" borderId="38" xfId="0" applyFill="1" applyBorder="1" applyAlignment="1">
      <alignment horizontal="justify" vertical="top" wrapText="1"/>
    </xf>
    <xf numFmtId="0" fontId="0" fillId="2" borderId="23" xfId="0" applyFont="1" applyFill="1" applyBorder="1" applyAlignment="1">
      <alignment horizontal="justify" vertical="top" wrapText="1"/>
    </xf>
    <xf numFmtId="0" fontId="0" fillId="2" borderId="2" xfId="0" applyFill="1" applyBorder="1" applyAlignment="1">
      <alignment horizontal="justify" vertical="top" wrapText="1"/>
    </xf>
    <xf numFmtId="0" fontId="0" fillId="2" borderId="3" xfId="0" applyFont="1" applyFill="1" applyBorder="1" applyAlignment="1">
      <alignment horizontal="justify" vertical="top" wrapText="1"/>
    </xf>
    <xf numFmtId="0" fontId="8" fillId="2" borderId="21" xfId="0" applyFont="1" applyFill="1" applyBorder="1" applyAlignment="1">
      <alignment horizontal="justify" vertical="top" wrapText="1"/>
    </xf>
    <xf numFmtId="0" fontId="8" fillId="2" borderId="19" xfId="0" applyFont="1" applyFill="1" applyBorder="1" applyAlignment="1">
      <alignment horizontal="justify" vertical="top" wrapText="1"/>
    </xf>
    <xf numFmtId="0" fontId="8" fillId="2" borderId="18" xfId="0" applyFont="1" applyFill="1" applyBorder="1" applyAlignment="1">
      <alignment horizontal="justify" vertical="top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justify" vertical="top" wrapText="1"/>
    </xf>
    <xf numFmtId="0" fontId="0" fillId="2" borderId="16" xfId="0" applyFont="1" applyFill="1" applyBorder="1" applyAlignment="1">
      <alignment horizontal="justify" vertical="top" wrapText="1"/>
    </xf>
    <xf numFmtId="165" fontId="0" fillId="2" borderId="22" xfId="0" applyNumberFormat="1" applyFont="1" applyFill="1" applyBorder="1" applyAlignment="1">
      <alignment horizontal="center" vertical="top" wrapText="1"/>
    </xf>
    <xf numFmtId="165" fontId="0" fillId="2" borderId="42" xfId="0" applyNumberFormat="1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justify" vertical="top" wrapText="1"/>
    </xf>
    <xf numFmtId="0" fontId="0" fillId="2" borderId="21" xfId="0" applyFont="1" applyFill="1" applyBorder="1" applyAlignment="1">
      <alignment horizontal="left" vertical="top" wrapText="1"/>
    </xf>
    <xf numFmtId="0" fontId="0" fillId="2" borderId="18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7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left" vertical="top"/>
    </xf>
    <xf numFmtId="0" fontId="8" fillId="2" borderId="19" xfId="0" applyFont="1" applyFill="1" applyBorder="1" applyAlignment="1">
      <alignment horizontal="left" vertical="top"/>
    </xf>
    <xf numFmtId="0" fontId="8" fillId="2" borderId="18" xfId="0" applyFont="1" applyFill="1" applyBorder="1" applyAlignment="1">
      <alignment horizontal="left" vertical="top"/>
    </xf>
    <xf numFmtId="0" fontId="0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5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17" xfId="0" applyFont="1" applyFill="1" applyBorder="1" applyAlignment="1">
      <alignment horizontal="center" vertical="top" wrapText="1"/>
    </xf>
    <xf numFmtId="165" fontId="0" fillId="2" borderId="22" xfId="0" applyNumberFormat="1" applyFont="1" applyFill="1" applyBorder="1" applyAlignment="1">
      <alignment horizontal="justify" vertical="top" wrapText="1"/>
    </xf>
    <xf numFmtId="165" fontId="0" fillId="2" borderId="42" xfId="0" applyNumberFormat="1" applyFont="1" applyFill="1" applyBorder="1" applyAlignment="1">
      <alignment horizontal="justify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0" fillId="2" borderId="15" xfId="0" applyFont="1" applyFill="1" applyBorder="1" applyAlignment="1">
      <alignment vertical="top" wrapText="1"/>
    </xf>
    <xf numFmtId="0" fontId="0" fillId="2" borderId="17" xfId="0" applyFont="1" applyFill="1" applyBorder="1" applyAlignment="1">
      <alignment vertical="top" wrapText="1"/>
    </xf>
    <xf numFmtId="0" fontId="8" fillId="2" borderId="26" xfId="0" applyFont="1" applyFill="1" applyBorder="1" applyAlignment="1">
      <alignment horizontal="left" vertical="top" wrapText="1"/>
    </xf>
    <xf numFmtId="0" fontId="0" fillId="2" borderId="21" xfId="0" applyFont="1" applyFill="1" applyBorder="1" applyAlignment="1">
      <alignment horizontal="justify" vertical="top" wrapText="1"/>
    </xf>
    <xf numFmtId="0" fontId="0" fillId="2" borderId="18" xfId="0" applyFont="1" applyFill="1" applyBorder="1" applyAlignment="1">
      <alignment horizontal="justify" vertical="top" wrapText="1"/>
    </xf>
    <xf numFmtId="0" fontId="0" fillId="2" borderId="28" xfId="0" applyFill="1" applyBorder="1" applyAlignment="1">
      <alignment horizontal="justify" vertical="top" wrapText="1"/>
    </xf>
    <xf numFmtId="0" fontId="0" fillId="2" borderId="25" xfId="0" applyFill="1" applyBorder="1" applyAlignment="1">
      <alignment horizontal="justify" vertical="top" wrapText="1"/>
    </xf>
    <xf numFmtId="0" fontId="0" fillId="2" borderId="31" xfId="0" applyFill="1" applyBorder="1" applyAlignment="1">
      <alignment horizontal="justify" vertical="top" wrapText="1"/>
    </xf>
    <xf numFmtId="0" fontId="0" fillId="2" borderId="16" xfId="0" applyFill="1" applyBorder="1" applyAlignment="1">
      <alignment horizontal="justify" vertical="top" wrapText="1"/>
    </xf>
    <xf numFmtId="0" fontId="0" fillId="2" borderId="17" xfId="0" applyFill="1" applyBorder="1" applyAlignment="1">
      <alignment horizontal="justify" vertical="top" wrapText="1"/>
    </xf>
    <xf numFmtId="0" fontId="9" fillId="0" borderId="0" xfId="0" applyFont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2" borderId="34" xfId="0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28" xfId="0" applyFill="1" applyBorder="1" applyAlignment="1">
      <alignment horizontal="left" vertical="top" wrapText="1"/>
    </xf>
    <xf numFmtId="0" fontId="0" fillId="2" borderId="25" xfId="0" applyFill="1" applyBorder="1" applyAlignment="1">
      <alignment horizontal="left" vertical="top" wrapText="1"/>
    </xf>
    <xf numFmtId="0" fontId="0" fillId="2" borderId="15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7" xfId="0" applyFill="1" applyBorder="1" applyAlignment="1">
      <alignment horizontal="justify" vertical="top" wrapText="1"/>
    </xf>
    <xf numFmtId="0" fontId="0" fillId="2" borderId="5" xfId="0" applyFont="1" applyFill="1" applyBorder="1" applyAlignment="1">
      <alignment horizontal="justify" vertical="top" wrapText="1"/>
    </xf>
    <xf numFmtId="0" fontId="0" fillId="2" borderId="37" xfId="0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justify" vertical="top" wrapText="1"/>
    </xf>
    <xf numFmtId="0" fontId="0" fillId="2" borderId="24" xfId="0" applyFont="1" applyFill="1" applyBorder="1" applyAlignment="1">
      <alignment horizontal="justify" vertical="top" wrapText="1"/>
    </xf>
    <xf numFmtId="0" fontId="8" fillId="2" borderId="36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35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horizontal="justify" vertical="top" wrapText="1"/>
    </xf>
    <xf numFmtId="0" fontId="0" fillId="2" borderId="0" xfId="0" applyFill="1" applyBorder="1" applyAlignment="1">
      <alignment horizontal="justify" vertical="top" wrapText="1"/>
    </xf>
    <xf numFmtId="0" fontId="8" fillId="2" borderId="34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justify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0" fillId="2" borderId="31" xfId="0" applyFill="1" applyBorder="1" applyAlignment="1">
      <alignment horizontal="left" vertical="top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7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justify" vertical="top" wrapText="1"/>
    </xf>
    <xf numFmtId="0" fontId="0" fillId="2" borderId="18" xfId="0" applyFill="1" applyBorder="1" applyAlignment="1">
      <alignment horizontal="justify" vertical="top" wrapText="1"/>
    </xf>
    <xf numFmtId="0" fontId="0" fillId="2" borderId="19" xfId="0" applyFont="1" applyFill="1" applyBorder="1" applyAlignment="1">
      <alignment horizontal="justify" vertical="top" wrapText="1"/>
    </xf>
    <xf numFmtId="0" fontId="0" fillId="2" borderId="8" xfId="0" applyFont="1" applyFill="1" applyBorder="1" applyAlignment="1">
      <alignment horizontal="justify" vertical="top" wrapText="1"/>
    </xf>
    <xf numFmtId="0" fontId="0" fillId="2" borderId="6" xfId="0" applyFont="1" applyFill="1" applyBorder="1" applyAlignment="1">
      <alignment horizontal="justify" vertical="top" wrapText="1"/>
    </xf>
    <xf numFmtId="0" fontId="0" fillId="2" borderId="7" xfId="0" applyFont="1" applyFill="1" applyBorder="1" applyAlignment="1">
      <alignment horizontal="justify" vertical="top" wrapText="1"/>
    </xf>
    <xf numFmtId="0" fontId="0" fillId="2" borderId="1" xfId="0" applyFill="1" applyBorder="1" applyAlignment="1">
      <alignment horizontal="justify" vertical="top" wrapText="1"/>
    </xf>
    <xf numFmtId="0" fontId="0" fillId="2" borderId="2" xfId="0" applyFill="1" applyBorder="1"/>
    <xf numFmtId="0" fontId="0" fillId="2" borderId="22" xfId="0" applyFont="1" applyFill="1" applyBorder="1" applyAlignment="1">
      <alignment horizontal="justify" vertical="top" wrapText="1"/>
    </xf>
    <xf numFmtId="0" fontId="0" fillId="2" borderId="25" xfId="0" applyFont="1" applyFill="1" applyBorder="1" applyAlignment="1">
      <alignment horizontal="justify" vertical="top" wrapText="1"/>
    </xf>
    <xf numFmtId="0" fontId="9" fillId="0" borderId="0" xfId="0" applyFont="1" applyAlignment="1">
      <alignment horizontal="center" vertical="center"/>
    </xf>
    <xf numFmtId="0" fontId="0" fillId="2" borderId="29" xfId="0" applyFont="1" applyFill="1" applyBorder="1" applyAlignment="1">
      <alignment horizontal="justify" vertical="top" wrapText="1"/>
    </xf>
    <xf numFmtId="0" fontId="0" fillId="2" borderId="22" xfId="0" applyFill="1" applyBorder="1" applyAlignment="1">
      <alignment horizontal="left" vertical="top" wrapText="1"/>
    </xf>
    <xf numFmtId="0" fontId="0" fillId="2" borderId="3" xfId="0" applyFont="1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165" fontId="0" fillId="2" borderId="49" xfId="0" applyNumberFormat="1" applyFont="1" applyFill="1" applyBorder="1" applyAlignment="1">
      <alignment horizontal="justify" vertical="top" wrapText="1"/>
    </xf>
    <xf numFmtId="165" fontId="0" fillId="2" borderId="50" xfId="0" applyNumberFormat="1" applyFont="1" applyFill="1" applyBorder="1" applyAlignment="1">
      <alignment horizontal="justify" vertical="top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21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2" borderId="8" xfId="0" applyFill="1" applyBorder="1" applyAlignment="1">
      <alignment horizontal="justify" vertical="top" wrapText="1"/>
    </xf>
    <xf numFmtId="0" fontId="0" fillId="2" borderId="6" xfId="0" applyFill="1" applyBorder="1" applyAlignment="1">
      <alignment horizontal="justify" vertical="top" wrapText="1"/>
    </xf>
    <xf numFmtId="0" fontId="9" fillId="0" borderId="0" xfId="0" applyFont="1" applyAlignment="1">
      <alignment horizontal="left" vertical="top" wrapText="1"/>
    </xf>
    <xf numFmtId="0" fontId="8" fillId="2" borderId="33" xfId="0" applyFont="1" applyFill="1" applyBorder="1" applyAlignment="1">
      <alignment horizontal="left" vertical="top" wrapText="1"/>
    </xf>
    <xf numFmtId="0" fontId="11" fillId="2" borderId="46" xfId="0" applyFont="1" applyFill="1" applyBorder="1" applyAlignment="1">
      <alignment horizontal="left" vertical="top" wrapText="1"/>
    </xf>
    <xf numFmtId="0" fontId="11" fillId="2" borderId="47" xfId="0" applyFont="1" applyFill="1" applyBorder="1" applyAlignment="1">
      <alignment horizontal="left" vertical="top" wrapText="1"/>
    </xf>
    <xf numFmtId="0" fontId="0" fillId="2" borderId="15" xfId="0" applyFont="1" applyFill="1" applyBorder="1" applyAlignment="1">
      <alignment horizontal="justify" vertical="top" wrapText="1"/>
    </xf>
    <xf numFmtId="0" fontId="0" fillId="2" borderId="17" xfId="0" applyFont="1" applyFill="1" applyBorder="1" applyAlignment="1">
      <alignment horizontal="justify" vertical="top" wrapText="1"/>
    </xf>
    <xf numFmtId="0" fontId="0" fillId="2" borderId="2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0" fillId="2" borderId="19" xfId="0" applyFont="1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8">
    <cellStyle name="Обычный" xfId="0" builtinId="0"/>
    <cellStyle name="Обычный 2" xfId="7"/>
    <cellStyle name="Обычный 2 2" xfId="1"/>
    <cellStyle name="Обычный 2 2 2" xfId="2"/>
    <cellStyle name="Обычный 3" xfId="3"/>
    <cellStyle name="Обычный 3 2" xfId="4"/>
    <cellStyle name="Обычный 5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5"/>
  <sheetViews>
    <sheetView tabSelected="1" view="pageBreakPreview" zoomScale="70" zoomScaleNormal="80" zoomScaleSheetLayoutView="70" workbookViewId="0">
      <pane ySplit="11" topLeftCell="A146" activePane="bottomLeft" state="frozen"/>
      <selection pane="bottomLeft" activeCell="V4" sqref="V4:W4"/>
    </sheetView>
  </sheetViews>
  <sheetFormatPr defaultRowHeight="15" x14ac:dyDescent="0.25"/>
  <cols>
    <col min="1" max="1" width="11.5703125" customWidth="1"/>
    <col min="2" max="2" width="41.85546875" customWidth="1"/>
    <col min="3" max="3" width="36.85546875" customWidth="1"/>
    <col min="4" max="4" width="8" customWidth="1"/>
    <col min="5" max="5" width="9.140625" hidden="1" customWidth="1"/>
    <col min="6" max="6" width="9.140625" style="2" hidden="1" customWidth="1"/>
    <col min="7" max="7" width="9.140625" hidden="1" customWidth="1"/>
    <col min="8" max="8" width="0.140625" style="2" hidden="1" customWidth="1"/>
    <col min="9" max="9" width="8.7109375" hidden="1" customWidth="1"/>
    <col min="10" max="10" width="8.7109375" style="2" hidden="1" customWidth="1"/>
    <col min="11" max="11" width="8.28515625" hidden="1" customWidth="1"/>
    <col min="12" max="12" width="8.28515625" style="2" customWidth="1"/>
    <col min="13" max="13" width="8" customWidth="1"/>
    <col min="14" max="19" width="8" style="2" customWidth="1"/>
    <col min="20" max="20" width="8.5703125" customWidth="1"/>
    <col min="21" max="21" width="9" customWidth="1"/>
    <col min="22" max="22" width="31.5703125" customWidth="1"/>
    <col min="23" max="23" width="17.42578125" customWidth="1"/>
    <col min="24" max="24" width="33.5703125" customWidth="1"/>
    <col min="25" max="25" width="23.42578125" customWidth="1"/>
  </cols>
  <sheetData>
    <row r="1" spans="1:27" s="2" customFormat="1" ht="24" customHeight="1" x14ac:dyDescent="0.25">
      <c r="V1" s="51" t="s">
        <v>481</v>
      </c>
      <c r="W1" s="52"/>
      <c r="X1" s="52"/>
    </row>
    <row r="2" spans="1:27" s="2" customFormat="1" ht="84.75" customHeight="1" x14ac:dyDescent="0.25">
      <c r="V2" s="51" t="s">
        <v>482</v>
      </c>
      <c r="W2" s="52"/>
      <c r="X2" s="52"/>
    </row>
    <row r="3" spans="1:27" s="2" customFormat="1" ht="24" customHeight="1" x14ac:dyDescent="0.25">
      <c r="V3" s="51"/>
      <c r="W3" s="52"/>
      <c r="X3" s="52"/>
    </row>
    <row r="4" spans="1:27" s="2" customFormat="1" ht="81" customHeight="1" x14ac:dyDescent="0.25"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350" t="s">
        <v>413</v>
      </c>
      <c r="W4" s="350"/>
      <c r="X4" s="51"/>
      <c r="Y4" s="53"/>
      <c r="Z4" s="53"/>
      <c r="AA4" s="53"/>
    </row>
    <row r="5" spans="1:27" s="2" customFormat="1" hidden="1" x14ac:dyDescent="0.25"/>
    <row r="6" spans="1:27" s="2" customFormat="1" ht="45" customHeight="1" x14ac:dyDescent="0.25">
      <c r="B6" s="268" t="s">
        <v>411</v>
      </c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</row>
    <row r="7" spans="1:27" s="2" customFormat="1" ht="36" customHeight="1" x14ac:dyDescent="0.25">
      <c r="B7" s="268" t="s">
        <v>412</v>
      </c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</row>
    <row r="8" spans="1:27" ht="15.75" thickBot="1" x14ac:dyDescent="0.3"/>
    <row r="9" spans="1:27" ht="35.25" customHeight="1" thickBot="1" x14ac:dyDescent="0.3">
      <c r="A9" s="270" t="s">
        <v>0</v>
      </c>
      <c r="B9" s="270" t="s">
        <v>1</v>
      </c>
      <c r="C9" s="273" t="s">
        <v>2</v>
      </c>
      <c r="D9" s="270" t="s">
        <v>3</v>
      </c>
      <c r="E9" s="276" t="s">
        <v>4</v>
      </c>
      <c r="F9" s="277"/>
      <c r="G9" s="277"/>
      <c r="H9" s="277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9"/>
      <c r="V9" s="270" t="s">
        <v>5</v>
      </c>
      <c r="W9" s="270" t="s">
        <v>6</v>
      </c>
      <c r="X9" s="270" t="s">
        <v>7</v>
      </c>
    </row>
    <row r="10" spans="1:27" ht="15.75" thickBot="1" x14ac:dyDescent="0.3">
      <c r="A10" s="271"/>
      <c r="B10" s="271"/>
      <c r="C10" s="274"/>
      <c r="D10" s="271"/>
      <c r="E10" s="270">
        <v>2019</v>
      </c>
      <c r="F10" s="270">
        <v>2020</v>
      </c>
      <c r="G10" s="334" t="s">
        <v>414</v>
      </c>
      <c r="H10" s="336">
        <v>2021</v>
      </c>
      <c r="I10" s="331" t="s">
        <v>421</v>
      </c>
      <c r="J10" s="331">
        <v>2022</v>
      </c>
      <c r="K10" s="338" t="s">
        <v>427</v>
      </c>
      <c r="L10" s="340" t="s">
        <v>428</v>
      </c>
      <c r="M10" s="331" t="s">
        <v>432</v>
      </c>
      <c r="N10" s="331" t="s">
        <v>433</v>
      </c>
      <c r="O10" s="345" t="s">
        <v>8</v>
      </c>
      <c r="P10" s="346"/>
      <c r="Q10" s="346"/>
      <c r="R10" s="346"/>
      <c r="S10" s="346"/>
      <c r="T10" s="347"/>
      <c r="U10" s="3" t="s">
        <v>9</v>
      </c>
      <c r="V10" s="271"/>
      <c r="W10" s="271"/>
      <c r="X10" s="271"/>
    </row>
    <row r="11" spans="1:27" ht="15.75" thickBot="1" x14ac:dyDescent="0.3">
      <c r="A11" s="272"/>
      <c r="B11" s="272"/>
      <c r="C11" s="275"/>
      <c r="D11" s="272"/>
      <c r="E11" s="272"/>
      <c r="F11" s="272"/>
      <c r="G11" s="335"/>
      <c r="H11" s="337"/>
      <c r="I11" s="332"/>
      <c r="J11" s="333"/>
      <c r="K11" s="339"/>
      <c r="L11" s="341"/>
      <c r="M11" s="333"/>
      <c r="N11" s="333"/>
      <c r="O11" s="128">
        <v>2025</v>
      </c>
      <c r="P11" s="3">
        <v>2026</v>
      </c>
      <c r="Q11" s="3">
        <v>2027</v>
      </c>
      <c r="R11" s="3">
        <v>2028</v>
      </c>
      <c r="S11" s="3">
        <v>2029</v>
      </c>
      <c r="T11" s="3">
        <v>2030</v>
      </c>
      <c r="U11" s="3">
        <v>2035</v>
      </c>
      <c r="V11" s="272"/>
      <c r="W11" s="272"/>
      <c r="X11" s="272"/>
    </row>
    <row r="12" spans="1:27" ht="15.75" thickBot="1" x14ac:dyDescent="0.3">
      <c r="A12" s="280" t="s">
        <v>145</v>
      </c>
      <c r="B12" s="281"/>
      <c r="C12" s="281"/>
      <c r="D12" s="281"/>
      <c r="E12" s="281"/>
      <c r="F12" s="281"/>
      <c r="G12" s="281"/>
      <c r="H12" s="281"/>
      <c r="I12" s="282"/>
      <c r="J12" s="282"/>
      <c r="K12" s="281"/>
      <c r="L12" s="281"/>
      <c r="M12" s="282"/>
      <c r="N12" s="282"/>
      <c r="O12" s="282"/>
      <c r="P12" s="281"/>
      <c r="Q12" s="281"/>
      <c r="R12" s="281"/>
      <c r="S12" s="281"/>
      <c r="T12" s="281"/>
      <c r="U12" s="281"/>
      <c r="V12" s="281"/>
      <c r="W12" s="281"/>
      <c r="X12" s="283"/>
    </row>
    <row r="13" spans="1:27" ht="15" customHeight="1" thickBot="1" x14ac:dyDescent="0.3">
      <c r="A13" s="342" t="s">
        <v>32</v>
      </c>
      <c r="B13" s="343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344"/>
    </row>
    <row r="14" spans="1:27" s="2" customFormat="1" ht="15.75" customHeight="1" thickBot="1" x14ac:dyDescent="0.3">
      <c r="A14" s="28" t="s">
        <v>154</v>
      </c>
      <c r="B14" s="342" t="s">
        <v>152</v>
      </c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4"/>
    </row>
    <row r="15" spans="1:27" s="2" customFormat="1" ht="30.75" thickBot="1" x14ac:dyDescent="0.3">
      <c r="A15" s="23"/>
      <c r="B15" s="261" t="s">
        <v>56</v>
      </c>
      <c r="C15" s="262"/>
      <c r="D15" s="71" t="s">
        <v>18</v>
      </c>
      <c r="E15" s="72">
        <v>360.5</v>
      </c>
      <c r="F15" s="72">
        <v>311.7</v>
      </c>
      <c r="G15" s="72">
        <v>288.39999999999998</v>
      </c>
      <c r="H15" s="72">
        <v>257.68</v>
      </c>
      <c r="I15" s="76">
        <v>261.85000000000002</v>
      </c>
      <c r="J15" s="76">
        <v>243.34</v>
      </c>
      <c r="K15" s="98">
        <v>247.59</v>
      </c>
      <c r="L15" s="148">
        <v>264.44</v>
      </c>
      <c r="M15" s="148">
        <v>269.5</v>
      </c>
      <c r="N15" s="144">
        <v>320.39999999999998</v>
      </c>
      <c r="O15" s="148">
        <v>327.02</v>
      </c>
      <c r="P15" s="148">
        <v>332.66</v>
      </c>
      <c r="Q15" s="148">
        <v>338.65</v>
      </c>
      <c r="R15" s="148">
        <v>344.78</v>
      </c>
      <c r="S15" s="148">
        <v>351.07</v>
      </c>
      <c r="T15" s="76">
        <v>357.82</v>
      </c>
      <c r="U15" s="76">
        <v>407.56</v>
      </c>
      <c r="V15" s="240" t="s">
        <v>11</v>
      </c>
      <c r="W15" s="240" t="s">
        <v>49</v>
      </c>
      <c r="X15" s="284" t="s">
        <v>12</v>
      </c>
    </row>
    <row r="16" spans="1:27" s="2" customFormat="1" ht="30.75" thickBot="1" x14ac:dyDescent="0.3">
      <c r="A16" s="23"/>
      <c r="B16" s="327" t="s">
        <v>147</v>
      </c>
      <c r="C16" s="239"/>
      <c r="D16" s="8" t="s">
        <v>18</v>
      </c>
      <c r="E16" s="35">
        <v>287.10000000000002</v>
      </c>
      <c r="F16" s="75">
        <v>235.2</v>
      </c>
      <c r="G16" s="75">
        <v>208.6</v>
      </c>
      <c r="H16" s="75">
        <v>164.17</v>
      </c>
      <c r="I16" s="75">
        <v>165.22</v>
      </c>
      <c r="J16" s="112">
        <v>149.25</v>
      </c>
      <c r="K16" s="77">
        <v>150.29</v>
      </c>
      <c r="L16" s="77">
        <v>155.04</v>
      </c>
      <c r="M16" s="77">
        <v>156.57</v>
      </c>
      <c r="N16" s="77">
        <v>211.7</v>
      </c>
      <c r="O16" s="77">
        <v>213.41</v>
      </c>
      <c r="P16" s="77">
        <v>215.34</v>
      </c>
      <c r="Q16" s="77">
        <v>217.5</v>
      </c>
      <c r="R16" s="77">
        <v>219.67</v>
      </c>
      <c r="S16" s="77">
        <v>221.87</v>
      </c>
      <c r="T16" s="77">
        <v>224.19</v>
      </c>
      <c r="U16" s="77">
        <v>249.41</v>
      </c>
      <c r="V16" s="249"/>
      <c r="W16" s="249"/>
      <c r="X16" s="284"/>
    </row>
    <row r="17" spans="1:24" s="2" customFormat="1" ht="15.75" thickBot="1" x14ac:dyDescent="0.3">
      <c r="A17" s="23"/>
      <c r="B17" s="327" t="s">
        <v>164</v>
      </c>
      <c r="C17" s="328"/>
      <c r="D17" s="8" t="s">
        <v>130</v>
      </c>
      <c r="E17" s="35">
        <v>205</v>
      </c>
      <c r="F17" s="75">
        <v>183</v>
      </c>
      <c r="G17" s="75">
        <v>173</v>
      </c>
      <c r="H17" s="75">
        <v>138</v>
      </c>
      <c r="I17" s="75">
        <v>140</v>
      </c>
      <c r="J17" s="112">
        <v>115</v>
      </c>
      <c r="K17" s="112">
        <v>115</v>
      </c>
      <c r="L17" s="134">
        <v>109</v>
      </c>
      <c r="M17" s="134">
        <v>110</v>
      </c>
      <c r="N17" s="5">
        <v>110</v>
      </c>
      <c r="O17" s="5">
        <v>110</v>
      </c>
      <c r="P17" s="5">
        <v>112</v>
      </c>
      <c r="Q17" s="5">
        <v>114</v>
      </c>
      <c r="R17" s="5">
        <v>116</v>
      </c>
      <c r="S17" s="5">
        <v>118</v>
      </c>
      <c r="T17" s="5">
        <v>120</v>
      </c>
      <c r="U17" s="5">
        <v>150</v>
      </c>
      <c r="V17" s="249"/>
      <c r="W17" s="249"/>
      <c r="X17" s="284"/>
    </row>
    <row r="18" spans="1:24" s="2" customFormat="1" ht="15.75" thickBot="1" x14ac:dyDescent="0.3">
      <c r="A18" s="23"/>
      <c r="B18" s="285" t="s">
        <v>165</v>
      </c>
      <c r="C18" s="286"/>
      <c r="D18" s="8" t="s">
        <v>166</v>
      </c>
      <c r="E18" s="36">
        <v>21125.8</v>
      </c>
      <c r="F18" s="75">
        <v>22430.400000000001</v>
      </c>
      <c r="G18" s="75">
        <v>24418.2</v>
      </c>
      <c r="H18" s="75">
        <v>27504.53</v>
      </c>
      <c r="I18" s="77">
        <f>H18*103%</f>
        <v>28329.6659</v>
      </c>
      <c r="J18" s="77">
        <v>30624.3</v>
      </c>
      <c r="K18" s="77">
        <f>J18*103%</f>
        <v>31543.028999999999</v>
      </c>
      <c r="L18" s="77">
        <v>32401.57</v>
      </c>
      <c r="M18" s="77">
        <f>L18*102.5%</f>
        <v>33211.609249999994</v>
      </c>
      <c r="N18" s="77">
        <v>40179.040000000001</v>
      </c>
      <c r="O18" s="77">
        <f t="shared" ref="O18:T18" si="0">N18*102%</f>
        <v>40982.620800000004</v>
      </c>
      <c r="P18" s="77">
        <f t="shared" si="0"/>
        <v>41802.273216000001</v>
      </c>
      <c r="Q18" s="77">
        <f t="shared" si="0"/>
        <v>42638.318680320001</v>
      </c>
      <c r="R18" s="77">
        <f t="shared" si="0"/>
        <v>43491.085053926399</v>
      </c>
      <c r="S18" s="77">
        <f t="shared" si="0"/>
        <v>44360.906755004929</v>
      </c>
      <c r="T18" s="134">
        <f t="shared" si="0"/>
        <v>45248.124890105028</v>
      </c>
      <c r="U18" s="134">
        <f>T18*110%</f>
        <v>49772.937379115538</v>
      </c>
      <c r="V18" s="250"/>
      <c r="W18" s="250"/>
      <c r="X18" s="284"/>
    </row>
    <row r="19" spans="1:24" s="2" customFormat="1" ht="15.75" thickBot="1" x14ac:dyDescent="0.3">
      <c r="A19" s="23" t="s">
        <v>155</v>
      </c>
      <c r="B19" s="230" t="s">
        <v>153</v>
      </c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2"/>
    </row>
    <row r="20" spans="1:24" s="2" customFormat="1" ht="60.75" thickBot="1" x14ac:dyDescent="0.3">
      <c r="A20" s="23"/>
      <c r="B20" s="7" t="s">
        <v>149</v>
      </c>
      <c r="C20" s="240" t="s">
        <v>150</v>
      </c>
      <c r="D20" s="8" t="s">
        <v>12</v>
      </c>
      <c r="E20" s="8" t="s">
        <v>12</v>
      </c>
      <c r="F20" s="8" t="s">
        <v>12</v>
      </c>
      <c r="G20" s="8" t="s">
        <v>12</v>
      </c>
      <c r="H20" s="8" t="s">
        <v>12</v>
      </c>
      <c r="I20" s="8" t="s">
        <v>12</v>
      </c>
      <c r="J20" s="8" t="s">
        <v>12</v>
      </c>
      <c r="K20" s="8" t="s">
        <v>12</v>
      </c>
      <c r="L20" s="8" t="s">
        <v>12</v>
      </c>
      <c r="M20" s="8" t="s">
        <v>12</v>
      </c>
      <c r="N20" s="8" t="s">
        <v>12</v>
      </c>
      <c r="O20" s="8" t="s">
        <v>12</v>
      </c>
      <c r="P20" s="8" t="s">
        <v>12</v>
      </c>
      <c r="Q20" s="8" t="s">
        <v>12</v>
      </c>
      <c r="R20" s="8" t="s">
        <v>12</v>
      </c>
      <c r="S20" s="8" t="s">
        <v>12</v>
      </c>
      <c r="T20" s="8" t="s">
        <v>12</v>
      </c>
      <c r="U20" s="8" t="s">
        <v>12</v>
      </c>
      <c r="V20" s="240" t="s">
        <v>11</v>
      </c>
      <c r="W20" s="8" t="s">
        <v>49</v>
      </c>
      <c r="X20" s="240" t="s">
        <v>416</v>
      </c>
    </row>
    <row r="21" spans="1:24" s="2" customFormat="1" ht="45.75" thickBot="1" x14ac:dyDescent="0.3">
      <c r="A21" s="23"/>
      <c r="B21" s="68" t="s">
        <v>151</v>
      </c>
      <c r="C21" s="248"/>
      <c r="D21" s="147" t="s">
        <v>12</v>
      </c>
      <c r="E21" s="159" t="s">
        <v>12</v>
      </c>
      <c r="F21" s="147" t="s">
        <v>12</v>
      </c>
      <c r="G21" s="147" t="s">
        <v>12</v>
      </c>
      <c r="H21" s="147" t="s">
        <v>12</v>
      </c>
      <c r="I21" s="147" t="s">
        <v>12</v>
      </c>
      <c r="J21" s="147" t="s">
        <v>12</v>
      </c>
      <c r="K21" s="147" t="s">
        <v>12</v>
      </c>
      <c r="L21" s="147" t="s">
        <v>12</v>
      </c>
      <c r="M21" s="147" t="s">
        <v>12</v>
      </c>
      <c r="N21" s="147" t="s">
        <v>12</v>
      </c>
      <c r="O21" s="147" t="s">
        <v>12</v>
      </c>
      <c r="P21" s="147" t="s">
        <v>12</v>
      </c>
      <c r="Q21" s="147" t="s">
        <v>12</v>
      </c>
      <c r="R21" s="147" t="s">
        <v>12</v>
      </c>
      <c r="S21" s="147" t="s">
        <v>12</v>
      </c>
      <c r="T21" s="147" t="s">
        <v>12</v>
      </c>
      <c r="U21" s="147" t="s">
        <v>12</v>
      </c>
      <c r="V21" s="249"/>
      <c r="W21" s="74" t="s">
        <v>49</v>
      </c>
      <c r="X21" s="250"/>
    </row>
    <row r="22" spans="1:24" s="2" customFormat="1" ht="15.75" thickBot="1" x14ac:dyDescent="0.3">
      <c r="A22" s="23" t="s">
        <v>156</v>
      </c>
      <c r="B22" s="230" t="s">
        <v>157</v>
      </c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2"/>
    </row>
    <row r="23" spans="1:24" s="2" customFormat="1" ht="15.75" thickBot="1" x14ac:dyDescent="0.3">
      <c r="A23" s="23" t="s">
        <v>161</v>
      </c>
      <c r="B23" s="230" t="s">
        <v>158</v>
      </c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2"/>
    </row>
    <row r="24" spans="1:24" s="2" customFormat="1" ht="15.75" thickBot="1" x14ac:dyDescent="0.3">
      <c r="A24" s="23" t="s">
        <v>162</v>
      </c>
      <c r="B24" s="230" t="s">
        <v>159</v>
      </c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2"/>
    </row>
    <row r="25" spans="1:24" s="2" customFormat="1" ht="15.75" thickBot="1" x14ac:dyDescent="0.3">
      <c r="A25" s="23" t="s">
        <v>163</v>
      </c>
      <c r="B25" s="230" t="s">
        <v>160</v>
      </c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2"/>
    </row>
    <row r="26" spans="1:24" ht="50.25" customHeight="1" thickBot="1" x14ac:dyDescent="0.3">
      <c r="A26" s="8"/>
      <c r="B26" s="164" t="s">
        <v>445</v>
      </c>
      <c r="C26" s="73" t="s">
        <v>10</v>
      </c>
      <c r="D26" s="73" t="s">
        <v>18</v>
      </c>
      <c r="E26" s="10">
        <v>17.63</v>
      </c>
      <c r="F26" s="10">
        <v>20.72</v>
      </c>
      <c r="G26" s="10">
        <v>21.3</v>
      </c>
      <c r="H26" s="10">
        <v>20.83</v>
      </c>
      <c r="I26" s="10">
        <v>21.04</v>
      </c>
      <c r="J26" s="10">
        <v>18.77</v>
      </c>
      <c r="K26" s="10">
        <v>18.96</v>
      </c>
      <c r="L26" s="10">
        <v>28.05</v>
      </c>
      <c r="M26" s="10">
        <v>28.33</v>
      </c>
      <c r="N26" s="10">
        <v>17.53</v>
      </c>
      <c r="O26" s="10">
        <v>17.88</v>
      </c>
      <c r="P26" s="10">
        <v>18.239999999999998</v>
      </c>
      <c r="Q26" s="10">
        <v>18.600000000000001</v>
      </c>
      <c r="R26" s="10">
        <v>18.98</v>
      </c>
      <c r="S26" s="10">
        <v>19.350000000000001</v>
      </c>
      <c r="T26" s="10">
        <v>19.940000000000001</v>
      </c>
      <c r="U26" s="10">
        <v>23.11</v>
      </c>
      <c r="V26" s="73" t="s">
        <v>11</v>
      </c>
      <c r="W26" s="70" t="s">
        <v>49</v>
      </c>
      <c r="X26" s="73" t="s">
        <v>12</v>
      </c>
    </row>
    <row r="27" spans="1:24" ht="47.25" customHeight="1" thickBot="1" x14ac:dyDescent="0.3">
      <c r="A27" s="8"/>
      <c r="B27" s="158" t="s">
        <v>13</v>
      </c>
      <c r="C27" s="69" t="s">
        <v>14</v>
      </c>
      <c r="D27" s="67" t="s">
        <v>17</v>
      </c>
      <c r="E27" s="11">
        <v>138.38999999999999</v>
      </c>
      <c r="F27" s="11">
        <v>142.12</v>
      </c>
      <c r="G27" s="11">
        <v>146.4</v>
      </c>
      <c r="H27" s="11">
        <v>140.13999999999999</v>
      </c>
      <c r="I27" s="11">
        <v>140.84</v>
      </c>
      <c r="J27" s="11">
        <v>139.09</v>
      </c>
      <c r="K27" s="11">
        <v>139.91999999999999</v>
      </c>
      <c r="L27" s="11">
        <v>144.75</v>
      </c>
      <c r="M27" s="11">
        <v>145.76</v>
      </c>
      <c r="N27" s="11">
        <v>202.1</v>
      </c>
      <c r="O27" s="11">
        <v>203.72</v>
      </c>
      <c r="P27" s="11">
        <v>205.55</v>
      </c>
      <c r="Q27" s="11">
        <v>207.61</v>
      </c>
      <c r="R27" s="11">
        <v>209.68</v>
      </c>
      <c r="S27" s="11">
        <v>211.78</v>
      </c>
      <c r="T27" s="11">
        <v>213.9</v>
      </c>
      <c r="U27" s="11">
        <v>236.16</v>
      </c>
      <c r="V27" s="69" t="s">
        <v>11</v>
      </c>
      <c r="W27" s="27" t="s">
        <v>49</v>
      </c>
      <c r="X27" s="69" t="s">
        <v>12</v>
      </c>
    </row>
    <row r="28" spans="1:24" s="2" customFormat="1" ht="24.75" customHeight="1" thickBot="1" x14ac:dyDescent="0.3">
      <c r="A28" s="23" t="s">
        <v>167</v>
      </c>
      <c r="B28" s="230" t="s">
        <v>168</v>
      </c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2"/>
    </row>
    <row r="29" spans="1:24" s="2" customFormat="1" ht="21.75" customHeight="1" thickBot="1" x14ac:dyDescent="0.3">
      <c r="A29" s="23" t="s">
        <v>169</v>
      </c>
      <c r="B29" s="230" t="s">
        <v>170</v>
      </c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2"/>
    </row>
    <row r="30" spans="1:24" s="2" customFormat="1" ht="21" customHeight="1" thickBot="1" x14ac:dyDescent="0.3">
      <c r="A30" s="23" t="s">
        <v>171</v>
      </c>
      <c r="B30" s="230" t="s">
        <v>172</v>
      </c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2"/>
    </row>
    <row r="31" spans="1:24" s="2" customFormat="1" ht="21" customHeight="1" thickBot="1" x14ac:dyDescent="0.3">
      <c r="A31" s="23" t="s">
        <v>173</v>
      </c>
      <c r="B31" s="230" t="s">
        <v>446</v>
      </c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2"/>
    </row>
    <row r="32" spans="1:24" s="2" customFormat="1" ht="69" customHeight="1" thickBot="1" x14ac:dyDescent="0.3">
      <c r="A32" s="74"/>
      <c r="B32" s="238" t="s">
        <v>148</v>
      </c>
      <c r="C32" s="239"/>
      <c r="D32" s="37" t="s">
        <v>12</v>
      </c>
      <c r="E32" s="37" t="s">
        <v>12</v>
      </c>
      <c r="F32" s="37" t="s">
        <v>12</v>
      </c>
      <c r="G32" s="37" t="s">
        <v>12</v>
      </c>
      <c r="H32" s="37" t="s">
        <v>12</v>
      </c>
      <c r="I32" s="37" t="s">
        <v>12</v>
      </c>
      <c r="J32" s="37" t="s">
        <v>12</v>
      </c>
      <c r="K32" s="37" t="s">
        <v>12</v>
      </c>
      <c r="L32" s="37" t="s">
        <v>12</v>
      </c>
      <c r="M32" s="37" t="s">
        <v>12</v>
      </c>
      <c r="N32" s="37" t="s">
        <v>12</v>
      </c>
      <c r="O32" s="37" t="s">
        <v>12</v>
      </c>
      <c r="P32" s="37" t="s">
        <v>12</v>
      </c>
      <c r="Q32" s="37" t="s">
        <v>12</v>
      </c>
      <c r="R32" s="37" t="s">
        <v>12</v>
      </c>
      <c r="S32" s="37"/>
      <c r="T32" s="37" t="s">
        <v>12</v>
      </c>
      <c r="U32" s="37" t="s">
        <v>12</v>
      </c>
      <c r="V32" s="37" t="s">
        <v>12</v>
      </c>
      <c r="W32" s="20" t="s">
        <v>49</v>
      </c>
      <c r="X32" s="9" t="s">
        <v>416</v>
      </c>
    </row>
    <row r="33" spans="1:24" ht="15.75" thickBot="1" x14ac:dyDescent="0.3">
      <c r="A33" s="224" t="s">
        <v>174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6"/>
    </row>
    <row r="34" spans="1:24" s="2" customFormat="1" ht="15.75" thickBot="1" x14ac:dyDescent="0.3">
      <c r="A34" s="23" t="s">
        <v>175</v>
      </c>
      <c r="B34" s="230" t="s">
        <v>176</v>
      </c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2"/>
    </row>
    <row r="35" spans="1:24" s="2" customFormat="1" ht="15.75" thickBot="1" x14ac:dyDescent="0.3">
      <c r="A35" s="29" t="s">
        <v>177</v>
      </c>
      <c r="B35" s="230" t="s">
        <v>185</v>
      </c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2"/>
    </row>
    <row r="36" spans="1:24" s="2" customFormat="1" ht="15.75" thickBot="1" x14ac:dyDescent="0.3">
      <c r="A36" s="23" t="s">
        <v>178</v>
      </c>
      <c r="B36" s="230" t="s">
        <v>180</v>
      </c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2"/>
    </row>
    <row r="37" spans="1:24" s="2" customFormat="1" ht="15.75" thickBot="1" x14ac:dyDescent="0.3">
      <c r="A37" s="23" t="s">
        <v>179</v>
      </c>
      <c r="B37" s="230" t="s">
        <v>181</v>
      </c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2"/>
    </row>
    <row r="38" spans="1:24" ht="108.75" customHeight="1" thickBot="1" x14ac:dyDescent="0.3">
      <c r="A38" s="108"/>
      <c r="B38" s="112" t="s">
        <v>15</v>
      </c>
      <c r="C38" s="92" t="s">
        <v>16</v>
      </c>
      <c r="D38" s="92" t="s">
        <v>17</v>
      </c>
      <c r="E38" s="11">
        <v>140</v>
      </c>
      <c r="F38" s="11">
        <v>88.5</v>
      </c>
      <c r="G38" s="11">
        <v>57.5</v>
      </c>
      <c r="H38" s="11">
        <v>20.27</v>
      </c>
      <c r="I38" s="11">
        <v>20.47</v>
      </c>
      <c r="J38" s="11">
        <v>6.84</v>
      </c>
      <c r="K38" s="11">
        <v>6.91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27" t="s">
        <v>11</v>
      </c>
      <c r="W38" s="27" t="s">
        <v>49</v>
      </c>
      <c r="X38" s="92" t="s">
        <v>12</v>
      </c>
    </row>
    <row r="39" spans="1:24" ht="15.75" thickBot="1" x14ac:dyDescent="0.3">
      <c r="A39" s="224" t="s">
        <v>182</v>
      </c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26"/>
    </row>
    <row r="40" spans="1:24" s="2" customFormat="1" ht="15.75" thickBot="1" x14ac:dyDescent="0.3">
      <c r="A40" s="23" t="s">
        <v>183</v>
      </c>
      <c r="B40" s="230" t="s">
        <v>184</v>
      </c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2"/>
    </row>
    <row r="41" spans="1:24" s="2" customFormat="1" ht="15.75" thickBot="1" x14ac:dyDescent="0.3">
      <c r="A41" s="23" t="s">
        <v>186</v>
      </c>
      <c r="B41" s="230" t="s">
        <v>187</v>
      </c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2"/>
    </row>
    <row r="42" spans="1:24" s="2" customFormat="1" ht="15.75" thickBot="1" x14ac:dyDescent="0.3">
      <c r="A42" s="23" t="s">
        <v>188</v>
      </c>
      <c r="B42" s="230" t="s">
        <v>189</v>
      </c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2"/>
    </row>
    <row r="43" spans="1:24" ht="78" customHeight="1" thickBot="1" x14ac:dyDescent="0.3">
      <c r="A43" s="8"/>
      <c r="B43" s="27" t="s">
        <v>69</v>
      </c>
      <c r="C43" s="92" t="s">
        <v>19</v>
      </c>
      <c r="D43" s="92" t="s">
        <v>17</v>
      </c>
      <c r="E43" s="11">
        <v>19.899999999999999</v>
      </c>
      <c r="F43" s="11">
        <v>20</v>
      </c>
      <c r="G43" s="11">
        <v>20.2</v>
      </c>
      <c r="H43" s="11">
        <v>20.399999999999999</v>
      </c>
      <c r="I43" s="11">
        <v>20.5</v>
      </c>
      <c r="J43" s="11">
        <v>20.5732</v>
      </c>
      <c r="K43" s="11">
        <f>J43*101%</f>
        <v>20.778932000000001</v>
      </c>
      <c r="L43" s="11">
        <v>21.942260000000001</v>
      </c>
      <c r="M43" s="11">
        <f>L43*101%</f>
        <v>22.161682600000002</v>
      </c>
      <c r="N43" s="11">
        <v>22.761873999999999</v>
      </c>
      <c r="O43" s="11">
        <f t="shared" ref="O43:T43" si="1">N43*101%</f>
        <v>22.989492739999999</v>
      </c>
      <c r="P43" s="11">
        <f t="shared" si="1"/>
        <v>23.219387667399999</v>
      </c>
      <c r="Q43" s="11">
        <f t="shared" si="1"/>
        <v>23.451581544073999</v>
      </c>
      <c r="R43" s="11">
        <f t="shared" si="1"/>
        <v>23.68609735951474</v>
      </c>
      <c r="S43" s="11">
        <f t="shared" si="1"/>
        <v>23.922958333109886</v>
      </c>
      <c r="T43" s="11">
        <f t="shared" si="1"/>
        <v>24.162187916440985</v>
      </c>
      <c r="U43" s="11">
        <f>T43*105%</f>
        <v>25.370297312263034</v>
      </c>
      <c r="V43" s="92" t="s">
        <v>11</v>
      </c>
      <c r="W43" s="27" t="s">
        <v>49</v>
      </c>
      <c r="X43" s="27" t="s">
        <v>417</v>
      </c>
    </row>
    <row r="44" spans="1:24" s="2" customFormat="1" ht="18.75" customHeight="1" thickBot="1" x14ac:dyDescent="0.3">
      <c r="A44" s="8" t="s">
        <v>191</v>
      </c>
      <c r="B44" s="230" t="s">
        <v>190</v>
      </c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2"/>
    </row>
    <row r="45" spans="1:24" s="2" customFormat="1" ht="19.5" customHeight="1" thickBot="1" x14ac:dyDescent="0.3">
      <c r="A45" s="8" t="s">
        <v>192</v>
      </c>
      <c r="B45" s="230" t="s">
        <v>193</v>
      </c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2"/>
    </row>
    <row r="46" spans="1:24" s="2" customFormat="1" ht="19.5" customHeight="1" thickBot="1" x14ac:dyDescent="0.3">
      <c r="A46" s="210"/>
      <c r="B46" s="205" t="s">
        <v>194</v>
      </c>
      <c r="C46" s="20" t="s">
        <v>231</v>
      </c>
      <c r="D46" s="37" t="s">
        <v>232</v>
      </c>
      <c r="E46" s="20">
        <v>5</v>
      </c>
      <c r="F46" s="20">
        <v>1</v>
      </c>
      <c r="G46" s="20">
        <v>1</v>
      </c>
      <c r="H46" s="20">
        <v>1</v>
      </c>
      <c r="I46" s="20">
        <v>2</v>
      </c>
      <c r="J46" s="20">
        <v>2</v>
      </c>
      <c r="K46" s="20">
        <v>2</v>
      </c>
      <c r="L46" s="20">
        <v>2</v>
      </c>
      <c r="M46" s="20">
        <v>3</v>
      </c>
      <c r="N46" s="20">
        <v>2</v>
      </c>
      <c r="O46" s="20">
        <v>2</v>
      </c>
      <c r="P46" s="20">
        <v>2</v>
      </c>
      <c r="Q46" s="20">
        <v>2</v>
      </c>
      <c r="R46" s="20">
        <v>3</v>
      </c>
      <c r="S46" s="20">
        <v>4</v>
      </c>
      <c r="T46" s="20">
        <v>5</v>
      </c>
      <c r="U46" s="20">
        <v>7</v>
      </c>
      <c r="V46" s="37" t="s">
        <v>12</v>
      </c>
      <c r="W46" s="105" t="s">
        <v>49</v>
      </c>
      <c r="X46" s="240" t="s">
        <v>418</v>
      </c>
    </row>
    <row r="47" spans="1:24" s="2" customFormat="1" ht="19.5" customHeight="1" thickBot="1" x14ac:dyDescent="0.3">
      <c r="A47" s="211"/>
      <c r="B47" s="213"/>
      <c r="C47" s="20" t="s">
        <v>164</v>
      </c>
      <c r="D47" s="20" t="s">
        <v>130</v>
      </c>
      <c r="E47" s="20">
        <v>20</v>
      </c>
      <c r="F47" s="20">
        <v>6</v>
      </c>
      <c r="G47" s="20">
        <v>6</v>
      </c>
      <c r="H47" s="20">
        <v>6</v>
      </c>
      <c r="I47" s="20">
        <v>8</v>
      </c>
      <c r="J47" s="20">
        <v>7</v>
      </c>
      <c r="K47" s="20">
        <v>7</v>
      </c>
      <c r="L47" s="20">
        <v>7</v>
      </c>
      <c r="M47" s="20">
        <v>8</v>
      </c>
      <c r="N47" s="20">
        <v>4</v>
      </c>
      <c r="O47" s="20">
        <v>4</v>
      </c>
      <c r="P47" s="20">
        <v>6</v>
      </c>
      <c r="Q47" s="20">
        <v>8</v>
      </c>
      <c r="R47" s="20">
        <v>10</v>
      </c>
      <c r="S47" s="20">
        <v>12</v>
      </c>
      <c r="T47" s="20">
        <v>15</v>
      </c>
      <c r="U47" s="20">
        <v>20</v>
      </c>
      <c r="V47" s="205" t="s">
        <v>196</v>
      </c>
      <c r="W47" s="303" t="s">
        <v>49</v>
      </c>
      <c r="X47" s="249"/>
    </row>
    <row r="48" spans="1:24" s="2" customFormat="1" ht="93" customHeight="1" thickBot="1" x14ac:dyDescent="0.3">
      <c r="A48" s="211"/>
      <c r="B48" s="206"/>
      <c r="C48" s="20" t="s">
        <v>195</v>
      </c>
      <c r="D48" s="20" t="s">
        <v>135</v>
      </c>
      <c r="E48" s="20">
        <v>17472</v>
      </c>
      <c r="F48" s="20">
        <v>18200</v>
      </c>
      <c r="G48" s="20">
        <v>19200</v>
      </c>
      <c r="H48" s="20">
        <v>19200</v>
      </c>
      <c r="I48" s="20">
        <f>H48*104%</f>
        <v>19968</v>
      </c>
      <c r="J48" s="20">
        <v>18000</v>
      </c>
      <c r="K48" s="115">
        <v>18000</v>
      </c>
      <c r="L48" s="115">
        <v>18050.22</v>
      </c>
      <c r="M48" s="20">
        <f>L48*100.5%</f>
        <v>18140.471099999999</v>
      </c>
      <c r="N48" s="20">
        <v>17083.330000000002</v>
      </c>
      <c r="O48" s="20">
        <f>N48*100.5%</f>
        <v>17168.746650000001</v>
      </c>
      <c r="P48" s="20">
        <f>O48*101%</f>
        <v>17340.434116500001</v>
      </c>
      <c r="Q48" s="20">
        <f>P48*101%</f>
        <v>17513.838457665002</v>
      </c>
      <c r="R48" s="20">
        <f>Q48*101%</f>
        <v>17688.976842241653</v>
      </c>
      <c r="S48" s="20">
        <f>R48*101%</f>
        <v>17865.86661066407</v>
      </c>
      <c r="T48" s="20">
        <f>S48*101%</f>
        <v>18044.52527677071</v>
      </c>
      <c r="U48" s="20">
        <f>T48*110%</f>
        <v>19848.977804447783</v>
      </c>
      <c r="V48" s="206"/>
      <c r="W48" s="304"/>
      <c r="X48" s="250"/>
    </row>
    <row r="49" spans="1:24" ht="15.75" thickBot="1" x14ac:dyDescent="0.3">
      <c r="A49" s="224" t="s">
        <v>199</v>
      </c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6"/>
    </row>
    <row r="50" spans="1:24" s="2" customFormat="1" ht="32.25" customHeight="1" thickBot="1" x14ac:dyDescent="0.3">
      <c r="A50" s="23" t="s">
        <v>198</v>
      </c>
      <c r="B50" s="230" t="s">
        <v>197</v>
      </c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2"/>
    </row>
    <row r="51" spans="1:24" s="2" customFormat="1" ht="15.75" thickBot="1" x14ac:dyDescent="0.3">
      <c r="A51" s="23" t="s">
        <v>200</v>
      </c>
      <c r="B51" s="230" t="s">
        <v>201</v>
      </c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2"/>
    </row>
    <row r="52" spans="1:24" ht="43.5" customHeight="1" thickBot="1" x14ac:dyDescent="0.3">
      <c r="A52" s="354"/>
      <c r="B52" s="233" t="s">
        <v>62</v>
      </c>
      <c r="C52" s="102" t="s">
        <v>21</v>
      </c>
      <c r="D52" s="269" t="s">
        <v>23</v>
      </c>
      <c r="E52" s="102">
        <v>482.5</v>
      </c>
      <c r="F52" s="102">
        <v>472.9</v>
      </c>
      <c r="G52" s="86">
        <v>482.3</v>
      </c>
      <c r="H52" s="86">
        <v>475.6</v>
      </c>
      <c r="I52" s="102">
        <v>485.1</v>
      </c>
      <c r="J52" s="102">
        <v>454.2</v>
      </c>
      <c r="K52" s="102">
        <v>458.7</v>
      </c>
      <c r="L52" s="164">
        <v>476</v>
      </c>
      <c r="M52" s="164">
        <v>490.28</v>
      </c>
      <c r="N52" s="164">
        <v>502.2</v>
      </c>
      <c r="O52" s="10">
        <f>N52*101%</f>
        <v>507.22199999999998</v>
      </c>
      <c r="P52" s="10">
        <f>O52*101%</f>
        <v>512.29422</v>
      </c>
      <c r="Q52" s="10">
        <f t="shared" ref="Q52:S53" si="2">P52*102%</f>
        <v>522.54010440000002</v>
      </c>
      <c r="R52" s="10">
        <f t="shared" si="2"/>
        <v>532.99090648800006</v>
      </c>
      <c r="S52" s="10">
        <f t="shared" si="2"/>
        <v>543.65072461776003</v>
      </c>
      <c r="T52" s="10">
        <v>548</v>
      </c>
      <c r="U52" s="10">
        <v>620</v>
      </c>
      <c r="V52" s="237" t="s">
        <v>12</v>
      </c>
      <c r="W52" s="222" t="s">
        <v>49</v>
      </c>
      <c r="X52" s="222" t="s">
        <v>416</v>
      </c>
    </row>
    <row r="53" spans="1:24" ht="19.5" customHeight="1" thickBot="1" x14ac:dyDescent="0.3">
      <c r="A53" s="355"/>
      <c r="B53" s="234"/>
      <c r="C53" s="92" t="s">
        <v>22</v>
      </c>
      <c r="D53" s="269"/>
      <c r="E53" s="92">
        <v>33.4</v>
      </c>
      <c r="F53" s="92">
        <v>34.299999999999997</v>
      </c>
      <c r="G53" s="92">
        <v>35.200000000000003</v>
      </c>
      <c r="H53" s="92">
        <v>34.299999999999997</v>
      </c>
      <c r="I53" s="92">
        <v>35.700000000000003</v>
      </c>
      <c r="J53" s="92">
        <v>37.799999999999997</v>
      </c>
      <c r="K53" s="92">
        <v>39.700000000000003</v>
      </c>
      <c r="L53" s="158">
        <v>41.5</v>
      </c>
      <c r="M53" s="185">
        <v>43.99</v>
      </c>
      <c r="N53" s="185">
        <v>42.5</v>
      </c>
      <c r="O53" s="185">
        <f>N53*102%</f>
        <v>43.35</v>
      </c>
      <c r="P53" s="186">
        <f>O53*102%</f>
        <v>44.216999999999999</v>
      </c>
      <c r="Q53" s="185">
        <f t="shared" si="2"/>
        <v>45.10134</v>
      </c>
      <c r="R53" s="185">
        <f t="shared" si="2"/>
        <v>46.003366800000002</v>
      </c>
      <c r="S53" s="185">
        <f t="shared" si="2"/>
        <v>46.923434136000004</v>
      </c>
      <c r="T53" s="158">
        <v>50</v>
      </c>
      <c r="U53" s="158">
        <v>58</v>
      </c>
      <c r="V53" s="237"/>
      <c r="W53" s="237"/>
      <c r="X53" s="237"/>
    </row>
    <row r="54" spans="1:24" s="2" customFormat="1" ht="19.5" customHeight="1" thickBot="1" x14ac:dyDescent="0.3">
      <c r="A54" s="8" t="s">
        <v>203</v>
      </c>
      <c r="B54" s="230" t="s">
        <v>205</v>
      </c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2"/>
    </row>
    <row r="55" spans="1:24" s="2" customFormat="1" ht="61.5" customHeight="1" thickBot="1" x14ac:dyDescent="0.3">
      <c r="A55" s="8"/>
      <c r="B55" s="100" t="s">
        <v>206</v>
      </c>
      <c r="C55" s="107" t="s">
        <v>125</v>
      </c>
      <c r="D55" s="20" t="s">
        <v>23</v>
      </c>
      <c r="E55" s="20">
        <v>100</v>
      </c>
      <c r="F55" s="20">
        <v>94.8</v>
      </c>
      <c r="G55" s="20">
        <v>132.6</v>
      </c>
      <c r="H55" s="20">
        <v>198.8</v>
      </c>
      <c r="I55" s="78">
        <v>199.8</v>
      </c>
      <c r="J55" s="78">
        <v>186.2</v>
      </c>
      <c r="K55" s="78">
        <v>187.1</v>
      </c>
      <c r="L55" s="78">
        <v>203.72</v>
      </c>
      <c r="M55" s="78">
        <v>204.9</v>
      </c>
      <c r="N55" s="78">
        <v>223.07</v>
      </c>
      <c r="O55" s="78">
        <f>N55*100.5%</f>
        <v>224.18534999999997</v>
      </c>
      <c r="P55" s="78">
        <f>O55*100.5%</f>
        <v>225.30627674999994</v>
      </c>
      <c r="Q55" s="78">
        <f>P55*100.5%</f>
        <v>226.43280813374992</v>
      </c>
      <c r="R55" s="78">
        <f>Q55*100.5%</f>
        <v>227.56497217441864</v>
      </c>
      <c r="S55" s="78">
        <f>R55*100.5%</f>
        <v>228.7027970352907</v>
      </c>
      <c r="T55" s="78">
        <v>229</v>
      </c>
      <c r="U55" s="78">
        <v>264</v>
      </c>
      <c r="V55" s="37" t="s">
        <v>12</v>
      </c>
      <c r="W55" s="7" t="s">
        <v>110</v>
      </c>
      <c r="X55" s="9" t="s">
        <v>416</v>
      </c>
    </row>
    <row r="56" spans="1:24" s="2" customFormat="1" ht="23.25" customHeight="1" thickBot="1" x14ac:dyDescent="0.3">
      <c r="A56" s="8" t="s">
        <v>204</v>
      </c>
      <c r="B56" s="230" t="s">
        <v>202</v>
      </c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2"/>
    </row>
    <row r="57" spans="1:24" s="2" customFormat="1" ht="94.5" customHeight="1" thickBot="1" x14ac:dyDescent="0.3">
      <c r="A57" s="8"/>
      <c r="B57" s="84" t="s">
        <v>209</v>
      </c>
      <c r="C57" s="251" t="s">
        <v>207</v>
      </c>
      <c r="D57" s="256" t="s">
        <v>12</v>
      </c>
      <c r="E57" s="256" t="s">
        <v>12</v>
      </c>
      <c r="F57" s="256" t="s">
        <v>12</v>
      </c>
      <c r="G57" s="297" t="s">
        <v>12</v>
      </c>
      <c r="H57" s="256" t="s">
        <v>12</v>
      </c>
      <c r="I57" s="256" t="s">
        <v>12</v>
      </c>
      <c r="J57" s="256" t="s">
        <v>12</v>
      </c>
      <c r="K57" s="256" t="s">
        <v>12</v>
      </c>
      <c r="L57" s="187" t="s">
        <v>12</v>
      </c>
      <c r="M57" s="256" t="s">
        <v>12</v>
      </c>
      <c r="N57" s="187" t="s">
        <v>12</v>
      </c>
      <c r="O57" s="187" t="s">
        <v>12</v>
      </c>
      <c r="P57" s="187" t="s">
        <v>12</v>
      </c>
      <c r="Q57" s="187" t="s">
        <v>12</v>
      </c>
      <c r="R57" s="187" t="s">
        <v>12</v>
      </c>
      <c r="S57" s="187" t="s">
        <v>12</v>
      </c>
      <c r="T57" s="256" t="s">
        <v>12</v>
      </c>
      <c r="U57" s="256" t="s">
        <v>12</v>
      </c>
      <c r="V57" s="258" t="s">
        <v>208</v>
      </c>
      <c r="W57" s="240" t="s">
        <v>110</v>
      </c>
      <c r="X57" s="240" t="s">
        <v>419</v>
      </c>
    </row>
    <row r="58" spans="1:24" s="2" customFormat="1" ht="42.75" customHeight="1" thickBot="1" x14ac:dyDescent="0.3">
      <c r="A58" s="108"/>
      <c r="B58" s="106" t="s">
        <v>210</v>
      </c>
      <c r="C58" s="241"/>
      <c r="D58" s="257"/>
      <c r="E58" s="257"/>
      <c r="F58" s="257"/>
      <c r="G58" s="297"/>
      <c r="H58" s="257"/>
      <c r="I58" s="257"/>
      <c r="J58" s="257"/>
      <c r="K58" s="257"/>
      <c r="L58" s="188"/>
      <c r="M58" s="257"/>
      <c r="N58" s="188"/>
      <c r="O58" s="188"/>
      <c r="P58" s="188"/>
      <c r="Q58" s="188"/>
      <c r="R58" s="188"/>
      <c r="S58" s="188"/>
      <c r="T58" s="257"/>
      <c r="U58" s="257"/>
      <c r="V58" s="259"/>
      <c r="W58" s="241"/>
      <c r="X58" s="241"/>
    </row>
    <row r="59" spans="1:24" ht="15.75" thickBot="1" x14ac:dyDescent="0.3">
      <c r="A59" s="313" t="s">
        <v>212</v>
      </c>
      <c r="B59" s="315"/>
      <c r="C59" s="315"/>
      <c r="D59" s="315"/>
      <c r="E59" s="315"/>
      <c r="F59" s="315"/>
      <c r="G59" s="315"/>
      <c r="H59" s="315"/>
      <c r="I59" s="315"/>
      <c r="J59" s="315"/>
      <c r="K59" s="315"/>
      <c r="L59" s="315"/>
      <c r="M59" s="315"/>
      <c r="N59" s="315"/>
      <c r="O59" s="315"/>
      <c r="P59" s="315"/>
      <c r="Q59" s="315"/>
      <c r="R59" s="315"/>
      <c r="S59" s="315"/>
      <c r="T59" s="315"/>
      <c r="U59" s="315"/>
      <c r="V59" s="315"/>
      <c r="W59" s="315"/>
      <c r="X59" s="262"/>
    </row>
    <row r="60" spans="1:24" s="2" customFormat="1" ht="33" customHeight="1" thickBot="1" x14ac:dyDescent="0.3">
      <c r="A60" s="8" t="s">
        <v>211</v>
      </c>
      <c r="B60" s="230" t="s">
        <v>213</v>
      </c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2"/>
    </row>
    <row r="61" spans="1:24" s="2" customFormat="1" ht="18" customHeight="1" thickBot="1" x14ac:dyDescent="0.3">
      <c r="A61" s="8" t="s">
        <v>214</v>
      </c>
      <c r="B61" s="230" t="s">
        <v>215</v>
      </c>
      <c r="C61" s="23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2"/>
    </row>
    <row r="62" spans="1:24" s="2" customFormat="1" ht="23.25" customHeight="1" thickBot="1" x14ac:dyDescent="0.3">
      <c r="A62" s="8" t="s">
        <v>216</v>
      </c>
      <c r="B62" s="230" t="s">
        <v>217</v>
      </c>
      <c r="C62" s="231"/>
      <c r="D62" s="231"/>
      <c r="E62" s="231"/>
      <c r="F62" s="231"/>
      <c r="G62" s="231"/>
      <c r="H62" s="231"/>
      <c r="I62" s="231"/>
      <c r="J62" s="260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2"/>
    </row>
    <row r="63" spans="1:24" s="1" customFormat="1" ht="70.5" customHeight="1" thickBot="1" x14ac:dyDescent="0.3">
      <c r="A63" s="30"/>
      <c r="B63" s="8" t="s">
        <v>70</v>
      </c>
      <c r="C63" s="12" t="s">
        <v>449</v>
      </c>
      <c r="D63" s="170" t="s">
        <v>17</v>
      </c>
      <c r="E63" s="170">
        <v>334.1</v>
      </c>
      <c r="F63" s="54">
        <v>347.5</v>
      </c>
      <c r="G63" s="55">
        <v>361.36</v>
      </c>
      <c r="H63" s="55">
        <v>302.52</v>
      </c>
      <c r="I63" s="79">
        <f>H63*102%</f>
        <v>308.57040000000001</v>
      </c>
      <c r="J63" s="116">
        <v>302.79000000000002</v>
      </c>
      <c r="K63" s="79">
        <f>J63*100.1%</f>
        <v>303.09278999999998</v>
      </c>
      <c r="L63" s="77">
        <v>321.69</v>
      </c>
      <c r="M63" s="170">
        <f>L63*100.5%</f>
        <v>323.29844999999995</v>
      </c>
      <c r="N63" s="12">
        <v>371.41</v>
      </c>
      <c r="O63" s="12">
        <f>N63*101%</f>
        <v>375.12410000000006</v>
      </c>
      <c r="P63" s="12">
        <f>O63*101%</f>
        <v>378.87534100000005</v>
      </c>
      <c r="Q63" s="12">
        <f>P63*102%</f>
        <v>386.45284782000004</v>
      </c>
      <c r="R63" s="12">
        <f>Q63*102%</f>
        <v>394.18190477640007</v>
      </c>
      <c r="S63" s="12">
        <f>R63*103%</f>
        <v>406.00736191969207</v>
      </c>
      <c r="T63" s="189">
        <f>S63*104%</f>
        <v>422.24765639647978</v>
      </c>
      <c r="U63" s="190">
        <f>T63*110%</f>
        <v>464.4724220361278</v>
      </c>
      <c r="V63" s="94" t="s">
        <v>12</v>
      </c>
      <c r="W63" s="86" t="s">
        <v>49</v>
      </c>
      <c r="X63" s="27" t="s">
        <v>416</v>
      </c>
    </row>
    <row r="64" spans="1:24" ht="31.5" customHeight="1" thickBot="1" x14ac:dyDescent="0.3">
      <c r="A64" s="8"/>
      <c r="B64" s="316" t="s">
        <v>20</v>
      </c>
      <c r="C64" s="317"/>
      <c r="D64" s="168" t="s">
        <v>126</v>
      </c>
      <c r="E64" s="168" t="s">
        <v>12</v>
      </c>
      <c r="F64" s="168" t="s">
        <v>12</v>
      </c>
      <c r="G64" s="168" t="s">
        <v>12</v>
      </c>
      <c r="H64" s="168" t="s">
        <v>12</v>
      </c>
      <c r="I64" s="168" t="s">
        <v>12</v>
      </c>
      <c r="J64" s="168" t="s">
        <v>12</v>
      </c>
      <c r="K64" s="168" t="s">
        <v>12</v>
      </c>
      <c r="L64" s="168" t="s">
        <v>12</v>
      </c>
      <c r="M64" s="168" t="s">
        <v>12</v>
      </c>
      <c r="N64" s="168">
        <v>6</v>
      </c>
      <c r="O64" s="168">
        <v>5</v>
      </c>
      <c r="P64" s="168">
        <v>5</v>
      </c>
      <c r="Q64" s="168">
        <v>5</v>
      </c>
      <c r="R64" s="168">
        <v>5</v>
      </c>
      <c r="S64" s="168">
        <v>5</v>
      </c>
      <c r="T64" s="168">
        <v>5</v>
      </c>
      <c r="U64" s="168">
        <v>5</v>
      </c>
      <c r="V64" s="321" t="s">
        <v>25</v>
      </c>
      <c r="W64" s="319" t="s">
        <v>49</v>
      </c>
      <c r="X64" s="319" t="s">
        <v>416</v>
      </c>
    </row>
    <row r="65" spans="1:24" ht="74.25" customHeight="1" thickBot="1" x14ac:dyDescent="0.3">
      <c r="A65" s="8"/>
      <c r="B65" s="318" t="s">
        <v>24</v>
      </c>
      <c r="C65" s="292"/>
      <c r="D65" s="27" t="s">
        <v>12</v>
      </c>
      <c r="E65" s="27" t="s">
        <v>12</v>
      </c>
      <c r="F65" s="27" t="s">
        <v>12</v>
      </c>
      <c r="G65" s="27" t="s">
        <v>12</v>
      </c>
      <c r="H65" s="27" t="s">
        <v>12</v>
      </c>
      <c r="I65" s="27" t="s">
        <v>12</v>
      </c>
      <c r="J65" s="27" t="s">
        <v>12</v>
      </c>
      <c r="K65" s="27" t="s">
        <v>12</v>
      </c>
      <c r="L65" s="27" t="s">
        <v>12</v>
      </c>
      <c r="M65" s="27" t="s">
        <v>12</v>
      </c>
      <c r="N65" s="27">
        <v>1</v>
      </c>
      <c r="O65" s="27">
        <v>1</v>
      </c>
      <c r="P65" s="27">
        <v>1</v>
      </c>
      <c r="Q65" s="27">
        <v>1</v>
      </c>
      <c r="R65" s="27">
        <v>1</v>
      </c>
      <c r="S65" s="27">
        <v>1</v>
      </c>
      <c r="T65" s="27">
        <v>1</v>
      </c>
      <c r="U65" s="27">
        <v>1</v>
      </c>
      <c r="V65" s="237"/>
      <c r="W65" s="237"/>
      <c r="X65" s="320"/>
    </row>
    <row r="66" spans="1:24" s="2" customFormat="1" ht="20.25" customHeight="1" thickBot="1" x14ac:dyDescent="0.3">
      <c r="A66" s="8" t="s">
        <v>218</v>
      </c>
      <c r="B66" s="230" t="s">
        <v>219</v>
      </c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2"/>
    </row>
    <row r="67" spans="1:24" s="2" customFormat="1" ht="109.5" customHeight="1" thickBot="1" x14ac:dyDescent="0.3">
      <c r="A67" s="108"/>
      <c r="B67" s="7" t="s">
        <v>220</v>
      </c>
      <c r="C67" s="137" t="s">
        <v>221</v>
      </c>
      <c r="D67" s="20" t="s">
        <v>126</v>
      </c>
      <c r="E67" s="20">
        <v>1</v>
      </c>
      <c r="F67" s="20">
        <v>0</v>
      </c>
      <c r="G67" s="20">
        <v>0</v>
      </c>
      <c r="H67" s="20">
        <v>0</v>
      </c>
      <c r="I67" s="20">
        <v>1</v>
      </c>
      <c r="J67" s="20">
        <v>0</v>
      </c>
      <c r="K67" s="20">
        <v>1</v>
      </c>
      <c r="L67" s="20">
        <v>0</v>
      </c>
      <c r="M67" s="20">
        <v>1</v>
      </c>
      <c r="N67" s="20">
        <v>5</v>
      </c>
      <c r="O67" s="20">
        <v>1</v>
      </c>
      <c r="P67" s="20">
        <v>1</v>
      </c>
      <c r="Q67" s="20">
        <v>1</v>
      </c>
      <c r="R67" s="20">
        <v>1</v>
      </c>
      <c r="S67" s="20">
        <v>1</v>
      </c>
      <c r="T67" s="20">
        <v>1</v>
      </c>
      <c r="U67" s="20">
        <v>1</v>
      </c>
      <c r="V67" s="7" t="s">
        <v>222</v>
      </c>
      <c r="W67" s="20" t="s">
        <v>49</v>
      </c>
      <c r="X67" s="7" t="s">
        <v>416</v>
      </c>
    </row>
    <row r="68" spans="1:24" ht="15.75" thickBot="1" x14ac:dyDescent="0.3">
      <c r="A68" s="224" t="s">
        <v>406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6"/>
    </row>
    <row r="69" spans="1:24" s="2" customFormat="1" ht="15.75" thickBot="1" x14ac:dyDescent="0.3">
      <c r="A69" s="23" t="s">
        <v>223</v>
      </c>
      <c r="B69" s="230" t="s">
        <v>224</v>
      </c>
      <c r="C69" s="231"/>
      <c r="D69" s="231"/>
      <c r="E69" s="231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2"/>
    </row>
    <row r="70" spans="1:24" s="2" customFormat="1" ht="15.75" thickBot="1" x14ac:dyDescent="0.3">
      <c r="A70" s="23" t="s">
        <v>225</v>
      </c>
      <c r="B70" s="230" t="s">
        <v>226</v>
      </c>
      <c r="C70" s="231"/>
      <c r="D70" s="231"/>
      <c r="E70" s="231"/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2"/>
    </row>
    <row r="71" spans="1:24" s="2" customFormat="1" ht="15.75" thickBot="1" x14ac:dyDescent="0.3">
      <c r="A71" s="23" t="s">
        <v>227</v>
      </c>
      <c r="B71" s="230" t="s">
        <v>228</v>
      </c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2"/>
    </row>
    <row r="72" spans="1:24" ht="45.75" customHeight="1" thickBot="1" x14ac:dyDescent="0.3">
      <c r="A72" s="210"/>
      <c r="B72" s="102" t="s">
        <v>26</v>
      </c>
      <c r="C72" s="207" t="s">
        <v>450</v>
      </c>
      <c r="D72" s="205" t="s">
        <v>28</v>
      </c>
      <c r="E72" s="329">
        <v>8.1</v>
      </c>
      <c r="F72" s="235">
        <v>11.7</v>
      </c>
      <c r="G72" s="254">
        <v>10</v>
      </c>
      <c r="H72" s="235">
        <v>8.1</v>
      </c>
      <c r="I72" s="254">
        <v>8.1</v>
      </c>
      <c r="J72" s="99">
        <v>8.1</v>
      </c>
      <c r="K72" s="254">
        <v>8</v>
      </c>
      <c r="L72" s="214">
        <v>0.2</v>
      </c>
      <c r="M72" s="217">
        <v>0.2</v>
      </c>
      <c r="N72" s="217">
        <v>0.19</v>
      </c>
      <c r="O72" s="217">
        <v>0.4</v>
      </c>
      <c r="P72" s="217">
        <v>0.4</v>
      </c>
      <c r="Q72" s="217">
        <v>0.4</v>
      </c>
      <c r="R72" s="217">
        <v>0.4</v>
      </c>
      <c r="S72" s="217">
        <v>0.4</v>
      </c>
      <c r="T72" s="217">
        <v>0.4</v>
      </c>
      <c r="U72" s="217">
        <v>0.4</v>
      </c>
      <c r="V72" s="205" t="s">
        <v>12</v>
      </c>
      <c r="W72" s="263" t="s">
        <v>49</v>
      </c>
      <c r="X72" s="233" t="s">
        <v>451</v>
      </c>
    </row>
    <row r="73" spans="1:24" ht="33.75" customHeight="1" thickBot="1" x14ac:dyDescent="0.3">
      <c r="A73" s="211"/>
      <c r="B73" s="92" t="s">
        <v>27</v>
      </c>
      <c r="C73" s="208"/>
      <c r="D73" s="213"/>
      <c r="E73" s="330"/>
      <c r="F73" s="236"/>
      <c r="G73" s="255"/>
      <c r="H73" s="236"/>
      <c r="I73" s="255"/>
      <c r="J73" s="99"/>
      <c r="K73" s="255"/>
      <c r="L73" s="215"/>
      <c r="M73" s="218"/>
      <c r="N73" s="218"/>
      <c r="O73" s="218"/>
      <c r="P73" s="218"/>
      <c r="Q73" s="218"/>
      <c r="R73" s="218"/>
      <c r="S73" s="218"/>
      <c r="T73" s="218"/>
      <c r="U73" s="218"/>
      <c r="V73" s="213"/>
      <c r="W73" s="264"/>
      <c r="X73" s="266"/>
    </row>
    <row r="74" spans="1:24" s="2" customFormat="1" ht="91.5" customHeight="1" thickBot="1" x14ac:dyDescent="0.3">
      <c r="A74" s="211"/>
      <c r="B74" s="134" t="s">
        <v>229</v>
      </c>
      <c r="C74" s="208"/>
      <c r="D74" s="213"/>
      <c r="E74" s="139"/>
      <c r="F74" s="140"/>
      <c r="G74" s="139"/>
      <c r="H74" s="140"/>
      <c r="I74" s="139"/>
      <c r="J74" s="139"/>
      <c r="K74" s="139"/>
      <c r="L74" s="215"/>
      <c r="M74" s="218"/>
      <c r="N74" s="218"/>
      <c r="O74" s="218"/>
      <c r="P74" s="218"/>
      <c r="Q74" s="218"/>
      <c r="R74" s="218"/>
      <c r="S74" s="218"/>
      <c r="T74" s="218"/>
      <c r="U74" s="218"/>
      <c r="V74" s="213"/>
      <c r="W74" s="264"/>
      <c r="X74" s="266"/>
    </row>
    <row r="75" spans="1:24" s="2" customFormat="1" ht="18" customHeight="1" thickBot="1" x14ac:dyDescent="0.3">
      <c r="A75" s="212"/>
      <c r="B75" s="134" t="s">
        <v>230</v>
      </c>
      <c r="C75" s="209"/>
      <c r="D75" s="206"/>
      <c r="E75" s="139"/>
      <c r="F75" s="140"/>
      <c r="G75" s="139"/>
      <c r="H75" s="140"/>
      <c r="I75" s="139"/>
      <c r="J75" s="139"/>
      <c r="K75" s="139"/>
      <c r="L75" s="216"/>
      <c r="M75" s="219"/>
      <c r="N75" s="219"/>
      <c r="O75" s="219"/>
      <c r="P75" s="219"/>
      <c r="Q75" s="219"/>
      <c r="R75" s="219"/>
      <c r="S75" s="219"/>
      <c r="T75" s="219"/>
      <c r="U75" s="219"/>
      <c r="V75" s="206"/>
      <c r="W75" s="264"/>
      <c r="X75" s="266"/>
    </row>
    <row r="76" spans="1:24" s="1" customFormat="1" ht="18" customHeight="1" thickBot="1" x14ac:dyDescent="0.3">
      <c r="A76" s="8"/>
      <c r="B76" s="261" t="s">
        <v>29</v>
      </c>
      <c r="C76" s="262"/>
      <c r="D76" s="141" t="s">
        <v>30</v>
      </c>
      <c r="E76" s="13">
        <v>2.2999999999999998</v>
      </c>
      <c r="F76" s="93">
        <v>2.2999999999999998</v>
      </c>
      <c r="G76" s="93">
        <v>2.2999999999999998</v>
      </c>
      <c r="H76" s="93">
        <v>2.2999999999999998</v>
      </c>
      <c r="I76" s="93">
        <v>2.2999999999999998</v>
      </c>
      <c r="J76" s="93">
        <v>2.2999999999999998</v>
      </c>
      <c r="K76" s="93">
        <v>2.2999999999999998</v>
      </c>
      <c r="L76" s="169">
        <v>2.65</v>
      </c>
      <c r="M76" s="169">
        <v>2.4</v>
      </c>
      <c r="N76" s="191">
        <v>2.653</v>
      </c>
      <c r="O76" s="191">
        <v>2.6829999999999998</v>
      </c>
      <c r="P76" s="191">
        <v>2.7130000000000001</v>
      </c>
      <c r="Q76" s="191">
        <v>2.7429999999999999</v>
      </c>
      <c r="R76" s="191">
        <v>2.7730000000000001</v>
      </c>
      <c r="S76" s="191">
        <v>2.8029999999999999</v>
      </c>
      <c r="T76" s="191">
        <v>2.8330000000000002</v>
      </c>
      <c r="U76" s="191">
        <v>3</v>
      </c>
      <c r="V76" s="93" t="s">
        <v>12</v>
      </c>
      <c r="W76" s="265"/>
      <c r="X76" s="267"/>
    </row>
    <row r="77" spans="1:24" ht="15.75" thickBot="1" x14ac:dyDescent="0.3">
      <c r="A77" s="227" t="s">
        <v>146</v>
      </c>
      <c r="B77" s="228"/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29"/>
    </row>
    <row r="78" spans="1:24" ht="15.75" thickBot="1" x14ac:dyDescent="0.3">
      <c r="A78" s="224" t="s">
        <v>31</v>
      </c>
      <c r="B78" s="225"/>
      <c r="C78" s="225"/>
      <c r="D78" s="225"/>
      <c r="E78" s="225"/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6"/>
    </row>
    <row r="79" spans="1:24" s="2" customFormat="1" ht="32.25" customHeight="1" thickBot="1" x14ac:dyDescent="0.3">
      <c r="A79" s="23" t="s">
        <v>239</v>
      </c>
      <c r="B79" s="230" t="s">
        <v>240</v>
      </c>
      <c r="C79" s="231"/>
      <c r="D79" s="231"/>
      <c r="E79" s="231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2"/>
    </row>
    <row r="80" spans="1:24" s="2" customFormat="1" ht="36.75" customHeight="1" thickBot="1" x14ac:dyDescent="0.3">
      <c r="A80" s="23" t="s">
        <v>236</v>
      </c>
      <c r="B80" s="230" t="s">
        <v>233</v>
      </c>
      <c r="C80" s="231"/>
      <c r="D80" s="231"/>
      <c r="E80" s="231"/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2"/>
    </row>
    <row r="81" spans="1:24" s="2" customFormat="1" ht="37.5" customHeight="1" thickBot="1" x14ac:dyDescent="0.3">
      <c r="A81" s="23" t="s">
        <v>237</v>
      </c>
      <c r="B81" s="230" t="s">
        <v>234</v>
      </c>
      <c r="C81" s="231"/>
      <c r="D81" s="260"/>
      <c r="E81" s="231"/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2"/>
    </row>
    <row r="82" spans="1:24" ht="94.5" customHeight="1" thickBot="1" x14ac:dyDescent="0.3">
      <c r="A82" s="112"/>
      <c r="B82" s="8" t="s">
        <v>99</v>
      </c>
      <c r="C82" s="65" t="s">
        <v>95</v>
      </c>
      <c r="D82" s="112" t="s">
        <v>28</v>
      </c>
      <c r="E82" s="103">
        <v>100</v>
      </c>
      <c r="F82" s="87">
        <v>100</v>
      </c>
      <c r="G82" s="93">
        <v>100</v>
      </c>
      <c r="H82" s="87">
        <v>100</v>
      </c>
      <c r="I82" s="98">
        <v>100</v>
      </c>
      <c r="J82" s="98">
        <v>100</v>
      </c>
      <c r="K82" s="98">
        <v>100</v>
      </c>
      <c r="L82" s="148">
        <v>64</v>
      </c>
      <c r="M82" s="148">
        <v>100</v>
      </c>
      <c r="N82" s="153">
        <v>50</v>
      </c>
      <c r="O82" s="153">
        <v>100</v>
      </c>
      <c r="P82" s="153">
        <v>100</v>
      </c>
      <c r="Q82" s="153">
        <v>100</v>
      </c>
      <c r="R82" s="153">
        <v>100</v>
      </c>
      <c r="S82" s="153">
        <v>100</v>
      </c>
      <c r="T82" s="153">
        <v>100</v>
      </c>
      <c r="U82" s="148">
        <v>100</v>
      </c>
      <c r="V82" s="252" t="s">
        <v>33</v>
      </c>
      <c r="W82" s="240" t="s">
        <v>49</v>
      </c>
      <c r="X82" s="240" t="s">
        <v>34</v>
      </c>
    </row>
    <row r="83" spans="1:24" s="2" customFormat="1" ht="71.25" customHeight="1" thickBot="1" x14ac:dyDescent="0.3">
      <c r="A83" s="112"/>
      <c r="B83" s="38" t="s">
        <v>100</v>
      </c>
      <c r="C83" s="109" t="s">
        <v>101</v>
      </c>
      <c r="D83" s="14" t="s">
        <v>28</v>
      </c>
      <c r="E83" s="92">
        <v>0</v>
      </c>
      <c r="F83" s="92">
        <v>0</v>
      </c>
      <c r="G83" s="110">
        <v>3.2</v>
      </c>
      <c r="H83" s="112">
        <v>0</v>
      </c>
      <c r="I83" s="112">
        <v>3</v>
      </c>
      <c r="J83" s="93">
        <v>7</v>
      </c>
      <c r="K83" s="117">
        <v>2.9</v>
      </c>
      <c r="L83" s="117">
        <v>0</v>
      </c>
      <c r="M83" s="134">
        <v>2.8</v>
      </c>
      <c r="N83" s="8">
        <v>1</v>
      </c>
      <c r="O83" s="8">
        <v>1</v>
      </c>
      <c r="P83" s="8">
        <v>1</v>
      </c>
      <c r="Q83" s="8">
        <v>1</v>
      </c>
      <c r="R83" s="8">
        <v>1</v>
      </c>
      <c r="S83" s="8">
        <v>1</v>
      </c>
      <c r="T83" s="134">
        <v>2</v>
      </c>
      <c r="U83" s="134">
        <v>1</v>
      </c>
      <c r="V83" s="253"/>
      <c r="W83" s="249"/>
      <c r="X83" s="249"/>
    </row>
    <row r="84" spans="1:24" s="2" customFormat="1" ht="21" customHeight="1" thickBot="1" x14ac:dyDescent="0.3">
      <c r="A84" s="8" t="s">
        <v>238</v>
      </c>
      <c r="B84" s="230" t="s">
        <v>235</v>
      </c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2"/>
    </row>
    <row r="85" spans="1:24" ht="114.75" customHeight="1" thickBot="1" x14ac:dyDescent="0.3">
      <c r="A85" s="112"/>
      <c r="B85" s="112" t="s">
        <v>37</v>
      </c>
      <c r="C85" s="109" t="s">
        <v>92</v>
      </c>
      <c r="D85" s="164" t="s">
        <v>28</v>
      </c>
      <c r="E85" s="168" t="s">
        <v>12</v>
      </c>
      <c r="F85" s="168" t="s">
        <v>12</v>
      </c>
      <c r="G85" s="168" t="s">
        <v>12</v>
      </c>
      <c r="H85" s="27" t="s">
        <v>12</v>
      </c>
      <c r="I85" s="167" t="s">
        <v>12</v>
      </c>
      <c r="J85" s="8" t="s">
        <v>12</v>
      </c>
      <c r="K85" s="27" t="s">
        <v>12</v>
      </c>
      <c r="L85" s="27" t="s">
        <v>12</v>
      </c>
      <c r="M85" s="168" t="s">
        <v>12</v>
      </c>
      <c r="N85" s="168" t="s">
        <v>12</v>
      </c>
      <c r="O85" s="168" t="s">
        <v>12</v>
      </c>
      <c r="P85" s="168" t="s">
        <v>12</v>
      </c>
      <c r="Q85" s="168" t="s">
        <v>12</v>
      </c>
      <c r="R85" s="168" t="s">
        <v>12</v>
      </c>
      <c r="S85" s="168" t="s">
        <v>12</v>
      </c>
      <c r="T85" s="168" t="s">
        <v>12</v>
      </c>
      <c r="U85" s="168" t="s">
        <v>12</v>
      </c>
      <c r="V85" s="352" t="s">
        <v>475</v>
      </c>
      <c r="W85" s="240" t="s">
        <v>49</v>
      </c>
      <c r="X85" s="240" t="s">
        <v>34</v>
      </c>
    </row>
    <row r="86" spans="1:24" ht="66.75" customHeight="1" thickBot="1" x14ac:dyDescent="0.3">
      <c r="A86" s="112"/>
      <c r="B86" s="109" t="s">
        <v>422</v>
      </c>
      <c r="C86" s="210"/>
      <c r="D86" s="160" t="s">
        <v>17</v>
      </c>
      <c r="E86" s="156" t="s">
        <v>12</v>
      </c>
      <c r="F86" s="160" t="s">
        <v>12</v>
      </c>
      <c r="G86" s="165" t="s">
        <v>12</v>
      </c>
      <c r="H86" s="8" t="s">
        <v>12</v>
      </c>
      <c r="I86" s="165" t="s">
        <v>12</v>
      </c>
      <c r="J86" s="8" t="s">
        <v>12</v>
      </c>
      <c r="K86" s="169" t="s">
        <v>12</v>
      </c>
      <c r="L86" s="134" t="s">
        <v>12</v>
      </c>
      <c r="M86" s="156" t="s">
        <v>12</v>
      </c>
      <c r="N86" s="156" t="s">
        <v>12</v>
      </c>
      <c r="O86" s="156" t="s">
        <v>12</v>
      </c>
      <c r="P86" s="156" t="s">
        <v>12</v>
      </c>
      <c r="Q86" s="156">
        <v>115</v>
      </c>
      <c r="R86" s="156" t="s">
        <v>12</v>
      </c>
      <c r="S86" s="156" t="s">
        <v>12</v>
      </c>
      <c r="T86" s="156" t="s">
        <v>12</v>
      </c>
      <c r="U86" s="156" t="s">
        <v>12</v>
      </c>
      <c r="V86" s="353"/>
      <c r="W86" s="249"/>
      <c r="X86" s="249"/>
    </row>
    <row r="87" spans="1:24" s="2" customFormat="1" ht="66.75" customHeight="1" thickBot="1" x14ac:dyDescent="0.3">
      <c r="A87" s="112"/>
      <c r="B87" s="66" t="s">
        <v>423</v>
      </c>
      <c r="C87" s="212"/>
      <c r="D87" s="8" t="s">
        <v>17</v>
      </c>
      <c r="E87" s="157"/>
      <c r="F87" s="159"/>
      <c r="G87" s="157"/>
      <c r="H87" s="8" t="s">
        <v>12</v>
      </c>
      <c r="I87" s="8" t="s">
        <v>12</v>
      </c>
      <c r="J87" s="8" t="s">
        <v>12</v>
      </c>
      <c r="K87" s="8" t="s">
        <v>12</v>
      </c>
      <c r="L87" s="8" t="s">
        <v>12</v>
      </c>
      <c r="M87" s="134">
        <v>7</v>
      </c>
      <c r="N87" s="134">
        <v>7.08</v>
      </c>
      <c r="O87" s="134" t="s">
        <v>12</v>
      </c>
      <c r="P87" s="134" t="s">
        <v>12</v>
      </c>
      <c r="Q87" s="134" t="s">
        <v>12</v>
      </c>
      <c r="R87" s="134" t="s">
        <v>12</v>
      </c>
      <c r="S87" s="134" t="s">
        <v>12</v>
      </c>
      <c r="T87" s="8" t="s">
        <v>12</v>
      </c>
      <c r="U87" s="8" t="s">
        <v>12</v>
      </c>
      <c r="V87" s="7" t="s">
        <v>424</v>
      </c>
      <c r="W87" s="250"/>
      <c r="X87" s="250"/>
    </row>
    <row r="88" spans="1:24" ht="21.75" customHeight="1" thickBot="1" x14ac:dyDescent="0.3">
      <c r="A88" s="8" t="s">
        <v>241</v>
      </c>
      <c r="B88" s="230" t="s">
        <v>242</v>
      </c>
      <c r="C88" s="231"/>
      <c r="D88" s="231"/>
      <c r="E88" s="231"/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2"/>
    </row>
    <row r="89" spans="1:24" s="2" customFormat="1" ht="67.5" customHeight="1" thickBot="1" x14ac:dyDescent="0.3">
      <c r="A89" s="112"/>
      <c r="B89" s="39" t="s">
        <v>102</v>
      </c>
      <c r="C89" s="39" t="s">
        <v>103</v>
      </c>
      <c r="D89" s="7" t="s">
        <v>28</v>
      </c>
      <c r="E89" s="110">
        <v>57</v>
      </c>
      <c r="F89" s="112">
        <v>63</v>
      </c>
      <c r="G89" s="112">
        <v>70</v>
      </c>
      <c r="H89" s="112">
        <v>70</v>
      </c>
      <c r="I89" s="112">
        <v>78</v>
      </c>
      <c r="J89" s="112">
        <v>78</v>
      </c>
      <c r="K89" s="118">
        <v>77</v>
      </c>
      <c r="L89" s="118">
        <v>88</v>
      </c>
      <c r="M89" s="134">
        <v>80</v>
      </c>
      <c r="N89" s="134">
        <v>80</v>
      </c>
      <c r="O89" s="134">
        <v>80</v>
      </c>
      <c r="P89" s="134">
        <v>80</v>
      </c>
      <c r="Q89" s="134">
        <v>80</v>
      </c>
      <c r="R89" s="134">
        <v>80</v>
      </c>
      <c r="S89" s="134">
        <v>80</v>
      </c>
      <c r="T89" s="134">
        <v>80</v>
      </c>
      <c r="U89" s="134">
        <v>80</v>
      </c>
      <c r="V89" s="80" t="s">
        <v>476</v>
      </c>
      <c r="W89" s="112" t="s">
        <v>110</v>
      </c>
      <c r="X89" s="112" t="s">
        <v>34</v>
      </c>
    </row>
    <row r="90" spans="1:24" s="2" customFormat="1" ht="67.5" customHeight="1" thickBot="1" x14ac:dyDescent="0.3">
      <c r="A90" s="112"/>
      <c r="B90" s="39" t="s">
        <v>104</v>
      </c>
      <c r="C90" s="39" t="s">
        <v>105</v>
      </c>
      <c r="D90" s="106" t="s">
        <v>106</v>
      </c>
      <c r="E90" s="112">
        <v>15</v>
      </c>
      <c r="F90" s="112">
        <v>15</v>
      </c>
      <c r="G90" s="112">
        <v>15</v>
      </c>
      <c r="H90" s="112">
        <v>59</v>
      </c>
      <c r="I90" s="112">
        <v>147</v>
      </c>
      <c r="J90" s="112">
        <v>147</v>
      </c>
      <c r="K90" s="119">
        <v>15</v>
      </c>
      <c r="L90" s="118">
        <v>15</v>
      </c>
      <c r="M90" s="134">
        <v>15</v>
      </c>
      <c r="N90" s="134">
        <v>15</v>
      </c>
      <c r="O90" s="134">
        <v>15</v>
      </c>
      <c r="P90" s="134">
        <v>15</v>
      </c>
      <c r="Q90" s="134">
        <v>15</v>
      </c>
      <c r="R90" s="134">
        <v>15</v>
      </c>
      <c r="S90" s="134">
        <v>15</v>
      </c>
      <c r="T90" s="134">
        <v>15</v>
      </c>
      <c r="U90" s="134">
        <v>15</v>
      </c>
      <c r="V90" s="80" t="s">
        <v>477</v>
      </c>
      <c r="W90" s="112" t="s">
        <v>110</v>
      </c>
      <c r="X90" s="32" t="s">
        <v>34</v>
      </c>
    </row>
    <row r="91" spans="1:24" s="2" customFormat="1" ht="67.5" customHeight="1" thickBot="1" x14ac:dyDescent="0.3">
      <c r="A91" s="112"/>
      <c r="B91" s="109" t="s">
        <v>108</v>
      </c>
      <c r="C91" s="39" t="s">
        <v>109</v>
      </c>
      <c r="D91" s="7" t="s">
        <v>28</v>
      </c>
      <c r="E91" s="112">
        <v>100</v>
      </c>
      <c r="F91" s="112">
        <v>100</v>
      </c>
      <c r="G91" s="112">
        <v>100</v>
      </c>
      <c r="H91" s="112">
        <v>100</v>
      </c>
      <c r="I91" s="110">
        <v>100</v>
      </c>
      <c r="J91" s="112">
        <v>100</v>
      </c>
      <c r="K91" s="118">
        <v>100</v>
      </c>
      <c r="L91" s="118">
        <v>100</v>
      </c>
      <c r="M91" s="134">
        <v>100</v>
      </c>
      <c r="N91" s="134">
        <v>100</v>
      </c>
      <c r="O91" s="134">
        <v>100</v>
      </c>
      <c r="P91" s="134">
        <v>100</v>
      </c>
      <c r="Q91" s="134">
        <v>100</v>
      </c>
      <c r="R91" s="134">
        <v>100</v>
      </c>
      <c r="S91" s="134">
        <v>100</v>
      </c>
      <c r="T91" s="134">
        <v>100</v>
      </c>
      <c r="U91" s="134">
        <v>100</v>
      </c>
      <c r="V91" s="8" t="s">
        <v>33</v>
      </c>
      <c r="W91" s="8" t="s">
        <v>49</v>
      </c>
      <c r="X91" s="8" t="s">
        <v>34</v>
      </c>
    </row>
    <row r="92" spans="1:24" s="2" customFormat="1" ht="21.75" customHeight="1" thickBot="1" x14ac:dyDescent="0.3">
      <c r="A92" s="8" t="s">
        <v>243</v>
      </c>
      <c r="B92" s="230" t="s">
        <v>245</v>
      </c>
      <c r="C92" s="231"/>
      <c r="D92" s="231"/>
      <c r="E92" s="231"/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2"/>
    </row>
    <row r="93" spans="1:24" s="2" customFormat="1" ht="33" customHeight="1" thickBot="1" x14ac:dyDescent="0.3">
      <c r="A93" s="8" t="s">
        <v>244</v>
      </c>
      <c r="B93" s="230" t="s">
        <v>246</v>
      </c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2"/>
    </row>
    <row r="94" spans="1:24" s="2" customFormat="1" ht="100.5" customHeight="1" thickBot="1" x14ac:dyDescent="0.3">
      <c r="A94" s="205"/>
      <c r="B94" s="240" t="s">
        <v>111</v>
      </c>
      <c r="C94" s="39" t="s">
        <v>112</v>
      </c>
      <c r="D94" s="7" t="s">
        <v>28</v>
      </c>
      <c r="E94" s="112">
        <v>27</v>
      </c>
      <c r="F94" s="112">
        <v>0</v>
      </c>
      <c r="G94" s="112">
        <v>16</v>
      </c>
      <c r="H94" s="112">
        <v>18</v>
      </c>
      <c r="I94" s="112">
        <v>28</v>
      </c>
      <c r="J94" s="112">
        <v>21</v>
      </c>
      <c r="K94" s="118">
        <v>29</v>
      </c>
      <c r="L94" s="118">
        <v>21</v>
      </c>
      <c r="M94" s="134">
        <v>30</v>
      </c>
      <c r="N94" s="8">
        <v>30</v>
      </c>
      <c r="O94" s="8">
        <v>30</v>
      </c>
      <c r="P94" s="8">
        <v>30</v>
      </c>
      <c r="Q94" s="8">
        <v>30</v>
      </c>
      <c r="R94" s="8">
        <v>30</v>
      </c>
      <c r="S94" s="8">
        <v>30</v>
      </c>
      <c r="T94" s="134">
        <v>30</v>
      </c>
      <c r="U94" s="134">
        <v>30</v>
      </c>
      <c r="V94" s="8" t="s">
        <v>33</v>
      </c>
      <c r="W94" s="8" t="s">
        <v>110</v>
      </c>
      <c r="X94" s="8" t="s">
        <v>34</v>
      </c>
    </row>
    <row r="95" spans="1:24" s="2" customFormat="1" ht="67.5" customHeight="1" thickBot="1" x14ac:dyDescent="0.3">
      <c r="A95" s="206"/>
      <c r="B95" s="250"/>
      <c r="C95" s="39" t="s">
        <v>113</v>
      </c>
      <c r="D95" s="7" t="s">
        <v>28</v>
      </c>
      <c r="E95" s="112">
        <v>30</v>
      </c>
      <c r="F95" s="112">
        <v>10</v>
      </c>
      <c r="G95" s="112">
        <v>26</v>
      </c>
      <c r="H95" s="80">
        <v>100</v>
      </c>
      <c r="I95" s="80">
        <v>100</v>
      </c>
      <c r="J95" s="80">
        <v>100</v>
      </c>
      <c r="K95" s="120">
        <v>100</v>
      </c>
      <c r="L95" s="120">
        <v>100</v>
      </c>
      <c r="M95" s="80">
        <v>100</v>
      </c>
      <c r="N95" s="80">
        <v>100</v>
      </c>
      <c r="O95" s="80">
        <v>100</v>
      </c>
      <c r="P95" s="80">
        <v>100</v>
      </c>
      <c r="Q95" s="80">
        <v>100</v>
      </c>
      <c r="R95" s="80">
        <v>100</v>
      </c>
      <c r="S95" s="80">
        <v>100</v>
      </c>
      <c r="T95" s="80">
        <v>100</v>
      </c>
      <c r="U95" s="80">
        <v>100</v>
      </c>
      <c r="V95" s="8" t="s">
        <v>33</v>
      </c>
      <c r="W95" s="8" t="s">
        <v>110</v>
      </c>
      <c r="X95" s="8" t="s">
        <v>34</v>
      </c>
    </row>
    <row r="96" spans="1:24" s="2" customFormat="1" ht="24" customHeight="1" thickBot="1" x14ac:dyDescent="0.3">
      <c r="A96" s="6" t="s">
        <v>247</v>
      </c>
      <c r="B96" s="230" t="s">
        <v>249</v>
      </c>
      <c r="C96" s="231"/>
      <c r="D96" s="231"/>
      <c r="E96" s="231"/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2"/>
    </row>
    <row r="97" spans="1:24" s="2" customFormat="1" ht="23.25" customHeight="1" thickBot="1" x14ac:dyDescent="0.3">
      <c r="A97" s="6" t="s">
        <v>248</v>
      </c>
      <c r="B97" s="230" t="s">
        <v>250</v>
      </c>
      <c r="C97" s="231"/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2"/>
    </row>
    <row r="98" spans="1:24" s="2" customFormat="1" ht="75" customHeight="1" thickBot="1" x14ac:dyDescent="0.3">
      <c r="A98" s="205"/>
      <c r="B98" s="240" t="s">
        <v>407</v>
      </c>
      <c r="C98" s="39" t="s">
        <v>114</v>
      </c>
      <c r="D98" s="242" t="s">
        <v>122</v>
      </c>
      <c r="E98" s="112">
        <v>12.6</v>
      </c>
      <c r="F98" s="112">
        <v>10.9</v>
      </c>
      <c r="G98" s="112">
        <v>11.5</v>
      </c>
      <c r="H98" s="112">
        <v>11.7</v>
      </c>
      <c r="I98" s="112">
        <v>11.5</v>
      </c>
      <c r="J98" s="112">
        <v>13</v>
      </c>
      <c r="K98" s="118">
        <v>11.7</v>
      </c>
      <c r="L98" s="118">
        <v>13.7</v>
      </c>
      <c r="M98" s="134">
        <v>12</v>
      </c>
      <c r="N98" s="8">
        <v>12.9</v>
      </c>
      <c r="O98" s="8">
        <v>12.7</v>
      </c>
      <c r="P98" s="8">
        <v>12.5</v>
      </c>
      <c r="Q98" s="8">
        <v>12.2</v>
      </c>
      <c r="R98" s="8">
        <v>12</v>
      </c>
      <c r="S98" s="8">
        <v>11.7</v>
      </c>
      <c r="T98" s="134">
        <v>11.2</v>
      </c>
      <c r="U98" s="152">
        <v>10.9</v>
      </c>
      <c r="V98" s="210" t="s">
        <v>33</v>
      </c>
      <c r="W98" s="210" t="s">
        <v>110</v>
      </c>
      <c r="X98" s="240" t="s">
        <v>34</v>
      </c>
    </row>
    <row r="99" spans="1:24" s="2" customFormat="1" ht="27" customHeight="1" thickBot="1" x14ac:dyDescent="0.3">
      <c r="A99" s="213"/>
      <c r="B99" s="249"/>
      <c r="C99" s="39" t="s">
        <v>115</v>
      </c>
      <c r="D99" s="243"/>
      <c r="E99" s="112">
        <v>19.2</v>
      </c>
      <c r="F99" s="110">
        <v>20.100000000000001</v>
      </c>
      <c r="G99" s="112">
        <v>21.8</v>
      </c>
      <c r="H99" s="112">
        <v>21.4</v>
      </c>
      <c r="I99" s="112">
        <v>21.5</v>
      </c>
      <c r="J99" s="112">
        <v>22</v>
      </c>
      <c r="K99" s="118">
        <v>21.9</v>
      </c>
      <c r="L99" s="118">
        <v>23.1</v>
      </c>
      <c r="M99" s="134">
        <v>22.4</v>
      </c>
      <c r="N99" s="8">
        <v>22.4</v>
      </c>
      <c r="O99" s="8">
        <v>22</v>
      </c>
      <c r="P99" s="8">
        <v>21.8</v>
      </c>
      <c r="Q99" s="8">
        <v>21.5</v>
      </c>
      <c r="R99" s="8">
        <v>21.2</v>
      </c>
      <c r="S99" s="8">
        <v>21</v>
      </c>
      <c r="T99" s="134">
        <v>20.9</v>
      </c>
      <c r="U99" s="134">
        <v>20.399999999999999</v>
      </c>
      <c r="V99" s="211"/>
      <c r="W99" s="211"/>
      <c r="X99" s="249"/>
    </row>
    <row r="100" spans="1:24" s="2" customFormat="1" ht="92.25" customHeight="1" thickBot="1" x14ac:dyDescent="0.3">
      <c r="A100" s="213"/>
      <c r="B100" s="249"/>
      <c r="C100" s="39" t="s">
        <v>116</v>
      </c>
      <c r="D100" s="244"/>
      <c r="E100" s="112">
        <v>26.9</v>
      </c>
      <c r="F100" s="112">
        <v>23.9</v>
      </c>
      <c r="G100" s="112">
        <v>26.3</v>
      </c>
      <c r="H100" s="112">
        <v>25.8</v>
      </c>
      <c r="I100" s="112">
        <v>24.7</v>
      </c>
      <c r="J100" s="112">
        <v>31.6</v>
      </c>
      <c r="K100" s="118">
        <v>25.3</v>
      </c>
      <c r="L100" s="118">
        <v>33.299999999999997</v>
      </c>
      <c r="M100" s="134">
        <v>25.9</v>
      </c>
      <c r="N100" s="8">
        <v>30.4</v>
      </c>
      <c r="O100" s="8">
        <v>29</v>
      </c>
      <c r="P100" s="8">
        <v>28</v>
      </c>
      <c r="Q100" s="8">
        <v>27</v>
      </c>
      <c r="R100" s="8">
        <v>26</v>
      </c>
      <c r="S100" s="8">
        <v>25</v>
      </c>
      <c r="T100" s="134">
        <v>24.1</v>
      </c>
      <c r="U100" s="134">
        <v>23.5</v>
      </c>
      <c r="V100" s="211"/>
      <c r="W100" s="211"/>
      <c r="X100" s="249"/>
    </row>
    <row r="101" spans="1:24" s="2" customFormat="1" ht="67.5" customHeight="1" thickBot="1" x14ac:dyDescent="0.3">
      <c r="A101" s="213"/>
      <c r="B101" s="249"/>
      <c r="C101" s="39" t="s">
        <v>117</v>
      </c>
      <c r="D101" s="40" t="s">
        <v>122</v>
      </c>
      <c r="E101" s="112">
        <v>24.9</v>
      </c>
      <c r="F101" s="112">
        <v>26.1</v>
      </c>
      <c r="G101" s="112">
        <v>27.6</v>
      </c>
      <c r="H101" s="112">
        <v>26.6</v>
      </c>
      <c r="I101" s="112">
        <v>27.6</v>
      </c>
      <c r="J101" s="112">
        <v>28.3</v>
      </c>
      <c r="K101" s="118">
        <v>26.4</v>
      </c>
      <c r="L101" s="118">
        <v>26.7</v>
      </c>
      <c r="M101" s="134">
        <v>26.2</v>
      </c>
      <c r="N101" s="147">
        <v>26.1</v>
      </c>
      <c r="O101" s="147">
        <v>26</v>
      </c>
      <c r="P101" s="147">
        <v>25.9</v>
      </c>
      <c r="Q101" s="147">
        <v>25.8</v>
      </c>
      <c r="R101" s="147">
        <v>25.5</v>
      </c>
      <c r="S101" s="147">
        <v>25.4</v>
      </c>
      <c r="T101" s="134">
        <v>25.2</v>
      </c>
      <c r="U101" s="134">
        <v>25.3</v>
      </c>
      <c r="V101" s="211"/>
      <c r="W101" s="211"/>
      <c r="X101" s="249"/>
    </row>
    <row r="102" spans="1:24" s="2" customFormat="1" ht="52.5" customHeight="1" thickBot="1" x14ac:dyDescent="0.3">
      <c r="A102" s="213"/>
      <c r="B102" s="249"/>
      <c r="C102" s="39" t="s">
        <v>121</v>
      </c>
      <c r="D102" s="7" t="s">
        <v>123</v>
      </c>
      <c r="E102" s="112">
        <v>448.9</v>
      </c>
      <c r="F102" s="110">
        <v>359</v>
      </c>
      <c r="G102" s="112">
        <v>439</v>
      </c>
      <c r="H102" s="112">
        <v>440.6</v>
      </c>
      <c r="I102" s="112">
        <v>545.20000000000005</v>
      </c>
      <c r="J102" s="112">
        <v>545.20000000000005</v>
      </c>
      <c r="K102" s="118">
        <v>547.70000000000005</v>
      </c>
      <c r="L102" s="118">
        <v>546.6</v>
      </c>
      <c r="M102" s="134">
        <v>434.6</v>
      </c>
      <c r="N102" s="8">
        <v>765.7</v>
      </c>
      <c r="O102" s="8">
        <v>842</v>
      </c>
      <c r="P102" s="8">
        <v>926</v>
      </c>
      <c r="Q102" s="8">
        <v>1018</v>
      </c>
      <c r="R102" s="8">
        <v>1120</v>
      </c>
      <c r="S102" s="8">
        <v>1232</v>
      </c>
      <c r="T102" s="134">
        <v>1355</v>
      </c>
      <c r="U102" s="134">
        <v>1355</v>
      </c>
      <c r="V102" s="211"/>
      <c r="W102" s="211"/>
      <c r="X102" s="249"/>
    </row>
    <row r="103" spans="1:24" s="2" customFormat="1" ht="67.5" customHeight="1" thickBot="1" x14ac:dyDescent="0.3">
      <c r="A103" s="213"/>
      <c r="B103" s="249"/>
      <c r="C103" s="39" t="s">
        <v>120</v>
      </c>
      <c r="D103" s="242" t="s">
        <v>123</v>
      </c>
      <c r="E103" s="112">
        <v>32.4</v>
      </c>
      <c r="F103" s="112">
        <v>40.200000000000003</v>
      </c>
      <c r="G103" s="112">
        <v>45.6</v>
      </c>
      <c r="H103" s="112">
        <v>36.799999999999997</v>
      </c>
      <c r="I103" s="112">
        <v>36.799999999999997</v>
      </c>
      <c r="J103" s="112">
        <v>41.3</v>
      </c>
      <c r="K103" s="118">
        <v>50</v>
      </c>
      <c r="L103" s="118">
        <v>44.6</v>
      </c>
      <c r="M103" s="134">
        <v>54</v>
      </c>
      <c r="N103" s="154">
        <v>51</v>
      </c>
      <c r="O103" s="154">
        <v>56.1</v>
      </c>
      <c r="P103" s="154">
        <v>61.7</v>
      </c>
      <c r="Q103" s="154">
        <v>67.900000000000006</v>
      </c>
      <c r="R103" s="154">
        <v>74.7</v>
      </c>
      <c r="S103" s="154">
        <v>82.2</v>
      </c>
      <c r="T103" s="8">
        <v>90.4</v>
      </c>
      <c r="U103" s="8">
        <v>90.4</v>
      </c>
      <c r="V103" s="211"/>
      <c r="W103" s="211"/>
      <c r="X103" s="249"/>
    </row>
    <row r="104" spans="1:24" s="2" customFormat="1" ht="21.75" customHeight="1" thickBot="1" x14ac:dyDescent="0.3">
      <c r="A104" s="213"/>
      <c r="B104" s="249"/>
      <c r="C104" s="39" t="s">
        <v>118</v>
      </c>
      <c r="D104" s="243"/>
      <c r="E104" s="112">
        <v>35.6</v>
      </c>
      <c r="F104" s="110">
        <v>42</v>
      </c>
      <c r="G104" s="112">
        <v>45.6</v>
      </c>
      <c r="H104" s="112">
        <v>45</v>
      </c>
      <c r="I104" s="110">
        <v>45.6</v>
      </c>
      <c r="J104" s="112">
        <v>47.6</v>
      </c>
      <c r="K104" s="118">
        <v>46.8</v>
      </c>
      <c r="L104" s="118">
        <v>50.6</v>
      </c>
      <c r="M104" s="134">
        <v>57.8</v>
      </c>
      <c r="N104" s="8">
        <v>48.5</v>
      </c>
      <c r="O104" s="8">
        <v>53.4</v>
      </c>
      <c r="P104" s="8">
        <v>58.7</v>
      </c>
      <c r="Q104" s="8">
        <v>64.599999999999994</v>
      </c>
      <c r="R104" s="8">
        <v>71</v>
      </c>
      <c r="S104" s="8">
        <v>78.099999999999994</v>
      </c>
      <c r="T104" s="8">
        <v>85.9</v>
      </c>
      <c r="U104" s="8">
        <v>85.9</v>
      </c>
      <c r="V104" s="211"/>
      <c r="W104" s="211"/>
      <c r="X104" s="249"/>
    </row>
    <row r="105" spans="1:24" s="2" customFormat="1" ht="25.5" customHeight="1" thickBot="1" x14ac:dyDescent="0.3">
      <c r="A105" s="213"/>
      <c r="B105" s="250"/>
      <c r="C105" s="39" t="s">
        <v>119</v>
      </c>
      <c r="D105" s="244"/>
      <c r="E105" s="112">
        <v>18.399999999999999</v>
      </c>
      <c r="F105" s="112">
        <v>30.5</v>
      </c>
      <c r="G105" s="112">
        <v>30.7</v>
      </c>
      <c r="H105" s="112">
        <v>26.9</v>
      </c>
      <c r="I105" s="112">
        <v>27.4</v>
      </c>
      <c r="J105" s="112">
        <v>32.200000000000003</v>
      </c>
      <c r="K105" s="118">
        <v>35.799999999999997</v>
      </c>
      <c r="L105" s="118">
        <v>35.9</v>
      </c>
      <c r="M105" s="134">
        <v>38.700000000000003</v>
      </c>
      <c r="N105" s="8">
        <v>52.3</v>
      </c>
      <c r="O105" s="8">
        <v>57.5</v>
      </c>
      <c r="P105" s="8">
        <v>63.3</v>
      </c>
      <c r="Q105" s="8">
        <v>69.599999999999994</v>
      </c>
      <c r="R105" s="8">
        <v>76.7</v>
      </c>
      <c r="S105" s="8">
        <v>84.4</v>
      </c>
      <c r="T105" s="8">
        <v>92.8</v>
      </c>
      <c r="U105" s="8">
        <v>92.8</v>
      </c>
      <c r="V105" s="212"/>
      <c r="W105" s="212"/>
      <c r="X105" s="250"/>
    </row>
    <row r="106" spans="1:24" s="2" customFormat="1" ht="25.5" customHeight="1" thickBot="1" x14ac:dyDescent="0.3">
      <c r="A106" s="245" t="s">
        <v>408</v>
      </c>
      <c r="B106" s="246"/>
      <c r="C106" s="246"/>
      <c r="D106" s="246"/>
      <c r="E106" s="246"/>
      <c r="F106" s="246"/>
      <c r="G106" s="246"/>
      <c r="H106" s="246"/>
      <c r="I106" s="246"/>
      <c r="J106" s="246"/>
      <c r="K106" s="246"/>
      <c r="L106" s="246"/>
      <c r="M106" s="246"/>
      <c r="N106" s="246"/>
      <c r="O106" s="246"/>
      <c r="P106" s="246"/>
      <c r="Q106" s="246"/>
      <c r="R106" s="246"/>
      <c r="S106" s="246"/>
      <c r="T106" s="246"/>
      <c r="U106" s="246"/>
      <c r="V106" s="246"/>
      <c r="W106" s="246"/>
      <c r="X106" s="247"/>
    </row>
    <row r="107" spans="1:24" s="2" customFormat="1" ht="20.25" customHeight="1" thickBot="1" x14ac:dyDescent="0.3">
      <c r="A107" s="4" t="s">
        <v>251</v>
      </c>
      <c r="B107" s="230" t="s">
        <v>252</v>
      </c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2"/>
    </row>
    <row r="108" spans="1:24" s="2" customFormat="1" ht="21" customHeight="1" thickBot="1" x14ac:dyDescent="0.3">
      <c r="A108" s="4" t="s">
        <v>253</v>
      </c>
      <c r="B108" s="230" t="s">
        <v>254</v>
      </c>
      <c r="C108" s="231"/>
      <c r="D108" s="231"/>
      <c r="E108" s="231"/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2"/>
    </row>
    <row r="109" spans="1:24" s="2" customFormat="1" ht="17.25" customHeight="1" thickBot="1" x14ac:dyDescent="0.3">
      <c r="A109" s="4" t="s">
        <v>256</v>
      </c>
      <c r="B109" s="230" t="s">
        <v>257</v>
      </c>
      <c r="C109" s="231"/>
      <c r="D109" s="231"/>
      <c r="E109" s="231"/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2"/>
    </row>
    <row r="110" spans="1:24" s="2" customFormat="1" ht="67.5" customHeight="1" thickBot="1" x14ac:dyDescent="0.3">
      <c r="A110" s="4"/>
      <c r="B110" s="327" t="s">
        <v>480</v>
      </c>
      <c r="C110" s="239"/>
      <c r="D110" s="37" t="s">
        <v>28</v>
      </c>
      <c r="E110" s="20">
        <v>36.799999999999997</v>
      </c>
      <c r="F110" s="20">
        <v>36.799999999999997</v>
      </c>
      <c r="G110" s="20">
        <v>36.799999999999997</v>
      </c>
      <c r="H110" s="20">
        <v>36.700000000000003</v>
      </c>
      <c r="I110" s="20">
        <v>36.799999999999997</v>
      </c>
      <c r="J110" s="20">
        <v>27.7</v>
      </c>
      <c r="K110" s="20">
        <v>36.799999999999997</v>
      </c>
      <c r="L110" s="20">
        <v>54.4</v>
      </c>
      <c r="M110" s="20">
        <v>39.700000000000003</v>
      </c>
      <c r="N110" s="7">
        <v>52.1</v>
      </c>
      <c r="O110" s="7">
        <v>40</v>
      </c>
      <c r="P110" s="7">
        <v>40</v>
      </c>
      <c r="Q110" s="7">
        <v>40</v>
      </c>
      <c r="R110" s="7">
        <v>40</v>
      </c>
      <c r="S110" s="7">
        <v>40</v>
      </c>
      <c r="T110" s="7">
        <v>40</v>
      </c>
      <c r="U110" s="7">
        <v>40</v>
      </c>
      <c r="V110" s="20" t="s">
        <v>439</v>
      </c>
      <c r="W110" s="20" t="s">
        <v>49</v>
      </c>
      <c r="X110" s="20" t="s">
        <v>268</v>
      </c>
    </row>
    <row r="111" spans="1:24" s="2" customFormat="1" ht="78" customHeight="1" thickBot="1" x14ac:dyDescent="0.3">
      <c r="A111" s="5"/>
      <c r="B111" s="285" t="s">
        <v>255</v>
      </c>
      <c r="C111" s="286"/>
      <c r="D111" s="89" t="s">
        <v>130</v>
      </c>
      <c r="E111" s="110">
        <v>1890</v>
      </c>
      <c r="F111" s="93">
        <v>1885</v>
      </c>
      <c r="G111" s="112">
        <v>1870</v>
      </c>
      <c r="H111" s="110">
        <v>922</v>
      </c>
      <c r="I111" s="93">
        <v>1870</v>
      </c>
      <c r="J111" s="93">
        <v>1970</v>
      </c>
      <c r="K111" s="117">
        <v>1860</v>
      </c>
      <c r="L111" s="117">
        <v>2558</v>
      </c>
      <c r="M111" s="171">
        <v>1865</v>
      </c>
      <c r="N111" s="171">
        <v>2406</v>
      </c>
      <c r="O111" s="147">
        <v>1865</v>
      </c>
      <c r="P111" s="147">
        <v>1865</v>
      </c>
      <c r="Q111" s="147">
        <v>1865</v>
      </c>
      <c r="R111" s="147">
        <v>1865</v>
      </c>
      <c r="S111" s="147">
        <v>1865</v>
      </c>
      <c r="T111" s="147">
        <v>1865</v>
      </c>
      <c r="U111" s="192">
        <v>1865</v>
      </c>
      <c r="V111" s="89" t="s">
        <v>439</v>
      </c>
      <c r="W111" s="89" t="s">
        <v>437</v>
      </c>
      <c r="X111" s="89" t="s">
        <v>268</v>
      </c>
    </row>
    <row r="112" spans="1:24" s="2" customFormat="1" ht="22.5" customHeight="1" thickBot="1" x14ac:dyDescent="0.3">
      <c r="A112" s="6" t="s">
        <v>258</v>
      </c>
      <c r="B112" s="230" t="s">
        <v>259</v>
      </c>
      <c r="C112" s="231"/>
      <c r="D112" s="231"/>
      <c r="E112" s="231"/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1"/>
      <c r="U112" s="231"/>
      <c r="V112" s="231"/>
      <c r="W112" s="231"/>
      <c r="X112" s="232"/>
    </row>
    <row r="113" spans="1:24" s="2" customFormat="1" ht="51" customHeight="1" thickBot="1" x14ac:dyDescent="0.3">
      <c r="A113" s="6"/>
      <c r="B113" s="238" t="s">
        <v>266</v>
      </c>
      <c r="C113" s="239"/>
      <c r="D113" s="20" t="s">
        <v>130</v>
      </c>
      <c r="E113" s="20">
        <v>6.8</v>
      </c>
      <c r="F113" s="20">
        <v>6.6</v>
      </c>
      <c r="G113" s="20">
        <v>6.4</v>
      </c>
      <c r="H113" s="20">
        <v>3.8</v>
      </c>
      <c r="I113" s="20">
        <v>5.2</v>
      </c>
      <c r="J113" s="20">
        <v>0</v>
      </c>
      <c r="K113" s="20">
        <v>5.2</v>
      </c>
      <c r="L113" s="20">
        <v>0</v>
      </c>
      <c r="M113" s="20">
        <v>5.8</v>
      </c>
      <c r="N113" s="7">
        <v>0</v>
      </c>
      <c r="O113" s="7">
        <v>5.4</v>
      </c>
      <c r="P113" s="7">
        <v>5.2</v>
      </c>
      <c r="Q113" s="7">
        <v>5</v>
      </c>
      <c r="R113" s="7">
        <v>4.5999999999999996</v>
      </c>
      <c r="S113" s="7">
        <v>4.2</v>
      </c>
      <c r="T113" s="7">
        <v>4</v>
      </c>
      <c r="U113" s="7">
        <v>3.7</v>
      </c>
      <c r="V113" s="83" t="s">
        <v>12</v>
      </c>
      <c r="W113" s="251" t="s">
        <v>49</v>
      </c>
      <c r="X113" s="240" t="s">
        <v>268</v>
      </c>
    </row>
    <row r="114" spans="1:24" s="2" customFormat="1" ht="40.5" customHeight="1" thickBot="1" x14ac:dyDescent="0.3">
      <c r="A114" s="6"/>
      <c r="B114" s="238" t="s">
        <v>267</v>
      </c>
      <c r="C114" s="239"/>
      <c r="D114" s="41" t="s">
        <v>130</v>
      </c>
      <c r="E114" s="20">
        <v>15</v>
      </c>
      <c r="F114" s="20">
        <v>15</v>
      </c>
      <c r="G114" s="20">
        <v>15</v>
      </c>
      <c r="H114" s="20">
        <v>0</v>
      </c>
      <c r="I114" s="20">
        <v>15</v>
      </c>
      <c r="J114" s="20">
        <v>0</v>
      </c>
      <c r="K114" s="20">
        <v>15</v>
      </c>
      <c r="L114" s="20">
        <v>0</v>
      </c>
      <c r="M114" s="20">
        <v>15</v>
      </c>
      <c r="N114" s="7">
        <v>0</v>
      </c>
      <c r="O114" s="7">
        <v>15</v>
      </c>
      <c r="P114" s="7">
        <v>15</v>
      </c>
      <c r="Q114" s="7">
        <v>15</v>
      </c>
      <c r="R114" s="7">
        <v>15</v>
      </c>
      <c r="S114" s="7">
        <v>15</v>
      </c>
      <c r="T114" s="20">
        <v>15</v>
      </c>
      <c r="U114" s="20">
        <v>15</v>
      </c>
      <c r="V114" s="88" t="s">
        <v>12</v>
      </c>
      <c r="W114" s="241"/>
      <c r="X114" s="241"/>
    </row>
    <row r="115" spans="1:24" s="2" customFormat="1" ht="22.5" customHeight="1" thickBot="1" x14ac:dyDescent="0.3">
      <c r="A115" s="6" t="s">
        <v>260</v>
      </c>
      <c r="B115" s="297" t="s">
        <v>261</v>
      </c>
      <c r="C115" s="297"/>
      <c r="D115" s="351"/>
      <c r="E115" s="297"/>
      <c r="F115" s="297"/>
      <c r="G115" s="297"/>
      <c r="H115" s="297"/>
      <c r="I115" s="297"/>
      <c r="J115" s="297"/>
      <c r="K115" s="297"/>
      <c r="L115" s="297"/>
      <c r="M115" s="297"/>
      <c r="N115" s="297"/>
      <c r="O115" s="297"/>
      <c r="P115" s="297"/>
      <c r="Q115" s="297"/>
      <c r="R115" s="297"/>
      <c r="S115" s="297"/>
      <c r="T115" s="297"/>
      <c r="U115" s="297"/>
      <c r="V115" s="351"/>
      <c r="W115" s="297"/>
      <c r="X115" s="301"/>
    </row>
    <row r="116" spans="1:24" s="2" customFormat="1" ht="62.25" customHeight="1" thickBot="1" x14ac:dyDescent="0.3">
      <c r="A116" s="6"/>
      <c r="B116" s="251" t="s">
        <v>263</v>
      </c>
      <c r="C116" s="20" t="s">
        <v>262</v>
      </c>
      <c r="D116" s="7" t="s">
        <v>429</v>
      </c>
      <c r="E116" s="20">
        <v>22.1</v>
      </c>
      <c r="F116" s="20">
        <v>22.1</v>
      </c>
      <c r="G116" s="20">
        <v>22.1</v>
      </c>
      <c r="H116" s="20">
        <v>4.5</v>
      </c>
      <c r="I116" s="20">
        <v>9</v>
      </c>
      <c r="J116" s="20">
        <v>5.5</v>
      </c>
      <c r="K116" s="20">
        <v>8.5</v>
      </c>
      <c r="L116" s="20">
        <v>4.7</v>
      </c>
      <c r="M116" s="20">
        <v>8.5</v>
      </c>
      <c r="N116" s="20">
        <v>1.8</v>
      </c>
      <c r="O116" s="20">
        <v>8.5</v>
      </c>
      <c r="P116" s="20">
        <v>8.5</v>
      </c>
      <c r="Q116" s="20">
        <v>8.5</v>
      </c>
      <c r="R116" s="20">
        <v>8.5</v>
      </c>
      <c r="S116" s="20">
        <v>8.5</v>
      </c>
      <c r="T116" s="20">
        <v>9</v>
      </c>
      <c r="U116" s="155">
        <v>9</v>
      </c>
      <c r="V116" s="240" t="s">
        <v>439</v>
      </c>
      <c r="W116" s="251" t="s">
        <v>438</v>
      </c>
      <c r="X116" s="240" t="s">
        <v>268</v>
      </c>
    </row>
    <row r="117" spans="1:24" s="2" customFormat="1" ht="75" customHeight="1" thickBot="1" x14ac:dyDescent="0.3">
      <c r="A117" s="6"/>
      <c r="B117" s="248"/>
      <c r="C117" s="20" t="s">
        <v>264</v>
      </c>
      <c r="D117" s="7" t="s">
        <v>429</v>
      </c>
      <c r="E117" s="20">
        <v>75.8</v>
      </c>
      <c r="F117" s="20">
        <v>75.3</v>
      </c>
      <c r="G117" s="20">
        <v>74.900000000000006</v>
      </c>
      <c r="H117" s="20">
        <v>12.2</v>
      </c>
      <c r="I117" s="20">
        <v>18.5</v>
      </c>
      <c r="J117" s="20">
        <v>11.1</v>
      </c>
      <c r="K117" s="20">
        <v>16.399999999999999</v>
      </c>
      <c r="L117" s="20">
        <v>12.8</v>
      </c>
      <c r="M117" s="20">
        <v>16.399999999999999</v>
      </c>
      <c r="N117" s="20">
        <v>5.8</v>
      </c>
      <c r="O117" s="20">
        <v>16.399999999999999</v>
      </c>
      <c r="P117" s="20">
        <v>16.5</v>
      </c>
      <c r="Q117" s="20">
        <v>16.600000000000001</v>
      </c>
      <c r="R117" s="20">
        <v>17</v>
      </c>
      <c r="S117" s="20">
        <v>17.5</v>
      </c>
      <c r="T117" s="20">
        <v>18.5</v>
      </c>
      <c r="U117" s="162">
        <v>18.5</v>
      </c>
      <c r="V117" s="248"/>
      <c r="W117" s="248"/>
      <c r="X117" s="248"/>
    </row>
    <row r="118" spans="1:24" s="2" customFormat="1" ht="60" customHeight="1" thickBot="1" x14ac:dyDescent="0.3">
      <c r="A118" s="6"/>
      <c r="B118" s="248"/>
      <c r="C118" s="7" t="s">
        <v>430</v>
      </c>
      <c r="D118" s="7" t="s">
        <v>426</v>
      </c>
      <c r="E118" s="20">
        <v>15.1</v>
      </c>
      <c r="F118" s="20">
        <v>15.1</v>
      </c>
      <c r="G118" s="20">
        <v>15.1</v>
      </c>
      <c r="H118" s="20">
        <v>0.4</v>
      </c>
      <c r="I118" s="20">
        <v>1</v>
      </c>
      <c r="J118" s="20">
        <v>1</v>
      </c>
      <c r="K118" s="20">
        <v>1</v>
      </c>
      <c r="L118" s="20">
        <v>0.45</v>
      </c>
      <c r="M118" s="20">
        <v>1</v>
      </c>
      <c r="N118" s="7">
        <v>0.41</v>
      </c>
      <c r="O118" s="7">
        <v>0.45</v>
      </c>
      <c r="P118" s="7">
        <v>0.5</v>
      </c>
      <c r="Q118" s="7">
        <v>0.6</v>
      </c>
      <c r="R118" s="7">
        <v>0.7</v>
      </c>
      <c r="S118" s="7">
        <v>0.8</v>
      </c>
      <c r="T118" s="20">
        <v>1</v>
      </c>
      <c r="U118" s="20">
        <v>1</v>
      </c>
      <c r="V118" s="248"/>
      <c r="W118" s="248"/>
      <c r="X118" s="248"/>
    </row>
    <row r="119" spans="1:24" s="2" customFormat="1" ht="36" customHeight="1" thickBot="1" x14ac:dyDescent="0.3">
      <c r="A119" s="6"/>
      <c r="B119" s="248"/>
      <c r="C119" s="149" t="s">
        <v>265</v>
      </c>
      <c r="D119" s="161" t="s">
        <v>127</v>
      </c>
      <c r="E119" s="151">
        <v>34.1</v>
      </c>
      <c r="F119" s="151">
        <v>35.799999999999997</v>
      </c>
      <c r="G119" s="151">
        <v>36.200000000000003</v>
      </c>
      <c r="H119" s="151">
        <v>41.3</v>
      </c>
      <c r="I119" s="151">
        <v>43.1</v>
      </c>
      <c r="J119" s="151">
        <v>44.6</v>
      </c>
      <c r="K119" s="121">
        <v>40.799999999999997</v>
      </c>
      <c r="L119" s="121">
        <v>48.3</v>
      </c>
      <c r="M119" s="121">
        <v>43.1</v>
      </c>
      <c r="N119" s="121">
        <v>53.7</v>
      </c>
      <c r="O119" s="121">
        <f>N119*102%</f>
        <v>54.774000000000001</v>
      </c>
      <c r="P119" s="121">
        <f>O119*102%</f>
        <v>55.869480000000003</v>
      </c>
      <c r="Q119" s="121">
        <f>P119*102%</f>
        <v>56.986869600000006</v>
      </c>
      <c r="R119" s="121">
        <f>Q119*102%</f>
        <v>58.126606992000006</v>
      </c>
      <c r="S119" s="121">
        <f>R119*102%</f>
        <v>59.28913913184001</v>
      </c>
      <c r="T119" s="151">
        <v>60</v>
      </c>
      <c r="U119" s="151">
        <v>78.8</v>
      </c>
      <c r="V119" s="248"/>
      <c r="W119" s="248"/>
      <c r="X119" s="248"/>
    </row>
    <row r="120" spans="1:24" s="2" customFormat="1" ht="24" customHeight="1" thickBot="1" x14ac:dyDescent="0.3">
      <c r="A120" s="6" t="s">
        <v>270</v>
      </c>
      <c r="B120" s="230" t="s">
        <v>269</v>
      </c>
      <c r="C120" s="231"/>
      <c r="D120" s="231"/>
      <c r="E120" s="231"/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32"/>
    </row>
    <row r="121" spans="1:24" s="2" customFormat="1" ht="24" customHeight="1" thickBot="1" x14ac:dyDescent="0.3">
      <c r="A121" s="6" t="s">
        <v>271</v>
      </c>
      <c r="B121" s="230" t="s">
        <v>272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2"/>
    </row>
    <row r="122" spans="1:24" s="2" customFormat="1" ht="84" customHeight="1" thickBot="1" x14ac:dyDescent="0.3">
      <c r="A122" s="6"/>
      <c r="B122" s="327" t="s">
        <v>405</v>
      </c>
      <c r="C122" s="328"/>
      <c r="D122" s="7" t="s">
        <v>17</v>
      </c>
      <c r="E122" s="37" t="s">
        <v>12</v>
      </c>
      <c r="F122" s="56">
        <v>24.68</v>
      </c>
      <c r="G122" s="56">
        <v>4.8</v>
      </c>
      <c r="H122" s="56">
        <v>4.8</v>
      </c>
      <c r="I122" s="56" t="s">
        <v>12</v>
      </c>
      <c r="J122" s="56">
        <v>14.2</v>
      </c>
      <c r="K122" s="56" t="s">
        <v>12</v>
      </c>
      <c r="L122" s="56" t="s">
        <v>12</v>
      </c>
      <c r="M122" s="56" t="s">
        <v>12</v>
      </c>
      <c r="N122" s="56">
        <v>2.7</v>
      </c>
      <c r="O122" s="56" t="s">
        <v>12</v>
      </c>
      <c r="P122" s="56" t="s">
        <v>12</v>
      </c>
      <c r="Q122" s="56" t="s">
        <v>12</v>
      </c>
      <c r="R122" s="56" t="s">
        <v>12</v>
      </c>
      <c r="S122" s="56" t="s">
        <v>12</v>
      </c>
      <c r="T122" s="56" t="s">
        <v>12</v>
      </c>
      <c r="U122" s="56" t="s">
        <v>12</v>
      </c>
      <c r="V122" s="143" t="s">
        <v>439</v>
      </c>
      <c r="W122" s="149" t="s">
        <v>49</v>
      </c>
      <c r="X122" s="149" t="s">
        <v>268</v>
      </c>
    </row>
    <row r="123" spans="1:24" ht="15.75" thickBot="1" x14ac:dyDescent="0.3">
      <c r="A123" s="224" t="s">
        <v>35</v>
      </c>
      <c r="B123" s="225"/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225"/>
      <c r="S123" s="225"/>
      <c r="T123" s="225"/>
      <c r="U123" s="225"/>
      <c r="V123" s="225"/>
      <c r="W123" s="225"/>
      <c r="X123" s="226"/>
    </row>
    <row r="124" spans="1:24" s="2" customFormat="1" ht="15.75" thickBot="1" x14ac:dyDescent="0.3">
      <c r="A124" s="23" t="s">
        <v>273</v>
      </c>
      <c r="B124" s="230" t="s">
        <v>274</v>
      </c>
      <c r="C124" s="231"/>
      <c r="D124" s="231"/>
      <c r="E124" s="231"/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2"/>
    </row>
    <row r="125" spans="1:24" ht="63.75" customHeight="1" thickBot="1" x14ac:dyDescent="0.3">
      <c r="A125" s="205"/>
      <c r="B125" s="210" t="s">
        <v>64</v>
      </c>
      <c r="C125" s="8" t="s">
        <v>39</v>
      </c>
      <c r="D125" s="16" t="s">
        <v>28</v>
      </c>
      <c r="E125" s="102">
        <v>356.2</v>
      </c>
      <c r="F125" s="102">
        <v>70.05</v>
      </c>
      <c r="G125" s="102">
        <v>117.1</v>
      </c>
      <c r="H125" s="102">
        <v>344</v>
      </c>
      <c r="I125" s="102">
        <v>220</v>
      </c>
      <c r="J125" s="102">
        <v>531.79999999999995</v>
      </c>
      <c r="K125" s="102">
        <v>220</v>
      </c>
      <c r="L125" s="164">
        <v>528.5</v>
      </c>
      <c r="M125" s="164">
        <v>220</v>
      </c>
      <c r="N125" s="168">
        <v>318.52999999999997</v>
      </c>
      <c r="O125" s="168">
        <v>220</v>
      </c>
      <c r="P125" s="168">
        <v>220</v>
      </c>
      <c r="Q125" s="168">
        <v>220</v>
      </c>
      <c r="R125" s="168">
        <v>222</v>
      </c>
      <c r="S125" s="168">
        <v>222</v>
      </c>
      <c r="T125" s="164">
        <v>222</v>
      </c>
      <c r="U125" s="164">
        <v>230</v>
      </c>
      <c r="V125" s="293" t="s">
        <v>41</v>
      </c>
      <c r="W125" s="249" t="s">
        <v>49</v>
      </c>
      <c r="X125" s="249" t="s">
        <v>40</v>
      </c>
    </row>
    <row r="126" spans="1:24" s="2" customFormat="1" ht="63.75" customHeight="1" thickBot="1" x14ac:dyDescent="0.3">
      <c r="A126" s="213"/>
      <c r="B126" s="211"/>
      <c r="C126" s="8" t="s">
        <v>124</v>
      </c>
      <c r="D126" s="17" t="s">
        <v>126</v>
      </c>
      <c r="E126" s="102">
        <v>64</v>
      </c>
      <c r="F126" s="102">
        <v>14</v>
      </c>
      <c r="G126" s="102">
        <v>23</v>
      </c>
      <c r="H126" s="102">
        <v>15</v>
      </c>
      <c r="I126" s="102">
        <v>25</v>
      </c>
      <c r="J126" s="102">
        <v>60</v>
      </c>
      <c r="K126" s="102">
        <v>28</v>
      </c>
      <c r="L126" s="164">
        <v>75</v>
      </c>
      <c r="M126" s="164">
        <v>38</v>
      </c>
      <c r="N126" s="168">
        <v>45</v>
      </c>
      <c r="O126" s="168">
        <v>45</v>
      </c>
      <c r="P126" s="168">
        <v>48</v>
      </c>
      <c r="Q126" s="168">
        <v>50</v>
      </c>
      <c r="R126" s="168">
        <v>52</v>
      </c>
      <c r="S126" s="168">
        <v>53</v>
      </c>
      <c r="T126" s="164">
        <v>55</v>
      </c>
      <c r="U126" s="164">
        <v>68</v>
      </c>
      <c r="V126" s="293"/>
      <c r="W126" s="249"/>
      <c r="X126" s="249"/>
    </row>
    <row r="127" spans="1:24" s="2" customFormat="1" ht="63.75" customHeight="1" thickBot="1" x14ac:dyDescent="0.3">
      <c r="A127" s="206"/>
      <c r="B127" s="211"/>
      <c r="C127" s="108" t="s">
        <v>125</v>
      </c>
      <c r="D127" s="18" t="s">
        <v>127</v>
      </c>
      <c r="E127" s="92">
        <v>248.8</v>
      </c>
      <c r="F127" s="92">
        <v>90.95</v>
      </c>
      <c r="G127" s="92">
        <v>95.29</v>
      </c>
      <c r="H127" s="92">
        <v>163</v>
      </c>
      <c r="I127" s="92">
        <v>209.24</v>
      </c>
      <c r="J127" s="92">
        <v>241.9</v>
      </c>
      <c r="K127" s="92">
        <v>420</v>
      </c>
      <c r="L127" s="158">
        <v>519.9</v>
      </c>
      <c r="M127" s="158">
        <v>150.5</v>
      </c>
      <c r="N127" s="27">
        <v>140.6</v>
      </c>
      <c r="O127" s="27">
        <v>250</v>
      </c>
      <c r="P127" s="27">
        <v>250</v>
      </c>
      <c r="Q127" s="27">
        <v>255</v>
      </c>
      <c r="R127" s="27">
        <v>255</v>
      </c>
      <c r="S127" s="27">
        <v>260</v>
      </c>
      <c r="T127" s="158">
        <v>265.60000000000002</v>
      </c>
      <c r="U127" s="158">
        <v>292.2</v>
      </c>
      <c r="V127" s="293"/>
      <c r="W127" s="249"/>
      <c r="X127" s="249"/>
    </row>
    <row r="128" spans="1:24" s="2" customFormat="1" ht="20.25" customHeight="1" thickBot="1" x14ac:dyDescent="0.3">
      <c r="A128" s="6" t="s">
        <v>275</v>
      </c>
      <c r="B128" s="230" t="s">
        <v>278</v>
      </c>
      <c r="C128" s="231"/>
      <c r="D128" s="231"/>
      <c r="E128" s="231"/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2"/>
    </row>
    <row r="129" spans="1:24" s="2" customFormat="1" ht="20.25" customHeight="1" thickBot="1" x14ac:dyDescent="0.3">
      <c r="A129" s="6" t="s">
        <v>277</v>
      </c>
      <c r="B129" s="230" t="s">
        <v>276</v>
      </c>
      <c r="C129" s="231"/>
      <c r="D129" s="231"/>
      <c r="E129" s="231"/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2"/>
    </row>
    <row r="130" spans="1:24" s="2" customFormat="1" ht="31.5" customHeight="1" thickBot="1" x14ac:dyDescent="0.3">
      <c r="A130" s="112"/>
      <c r="B130" s="294" t="s">
        <v>36</v>
      </c>
      <c r="C130" s="295"/>
      <c r="D130" s="86" t="s">
        <v>17</v>
      </c>
      <c r="E130" s="86" t="s">
        <v>12</v>
      </c>
      <c r="F130" s="86" t="s">
        <v>12</v>
      </c>
      <c r="G130" s="86" t="s">
        <v>12</v>
      </c>
      <c r="H130" s="86" t="s">
        <v>12</v>
      </c>
      <c r="I130" s="86" t="s">
        <v>12</v>
      </c>
      <c r="J130" s="86" t="s">
        <v>12</v>
      </c>
      <c r="K130" s="86" t="s">
        <v>12</v>
      </c>
      <c r="L130" s="168" t="s">
        <v>12</v>
      </c>
      <c r="M130" s="168">
        <v>79</v>
      </c>
      <c r="N130" s="168">
        <v>79</v>
      </c>
      <c r="O130" s="168" t="s">
        <v>12</v>
      </c>
      <c r="P130" s="168" t="s">
        <v>12</v>
      </c>
      <c r="Q130" s="168" t="s">
        <v>12</v>
      </c>
      <c r="R130" s="168" t="s">
        <v>12</v>
      </c>
      <c r="S130" s="168" t="s">
        <v>12</v>
      </c>
      <c r="T130" s="168" t="s">
        <v>12</v>
      </c>
      <c r="U130" s="168" t="s">
        <v>12</v>
      </c>
      <c r="V130" s="287" t="s">
        <v>425</v>
      </c>
      <c r="W130" s="249" t="s">
        <v>49</v>
      </c>
      <c r="X130" s="249" t="s">
        <v>40</v>
      </c>
    </row>
    <row r="131" spans="1:24" s="2" customFormat="1" ht="26.25" customHeight="1" thickBot="1" x14ac:dyDescent="0.3">
      <c r="A131" s="112"/>
      <c r="B131" s="327" t="s">
        <v>415</v>
      </c>
      <c r="C131" s="239"/>
      <c r="D131" s="86" t="s">
        <v>17</v>
      </c>
      <c r="E131" s="86"/>
      <c r="F131" s="86" t="s">
        <v>12</v>
      </c>
      <c r="G131" s="86" t="s">
        <v>12</v>
      </c>
      <c r="H131" s="86" t="s">
        <v>12</v>
      </c>
      <c r="I131" s="86">
        <v>14.18</v>
      </c>
      <c r="J131" s="86">
        <v>14.18</v>
      </c>
      <c r="K131" s="86" t="s">
        <v>12</v>
      </c>
      <c r="L131" s="168" t="s">
        <v>12</v>
      </c>
      <c r="M131" s="168" t="s">
        <v>12</v>
      </c>
      <c r="N131" s="168" t="s">
        <v>12</v>
      </c>
      <c r="O131" s="168" t="s">
        <v>12</v>
      </c>
      <c r="P131" s="168" t="s">
        <v>12</v>
      </c>
      <c r="Q131" s="168" t="s">
        <v>12</v>
      </c>
      <c r="R131" s="168" t="s">
        <v>12</v>
      </c>
      <c r="S131" s="168" t="s">
        <v>12</v>
      </c>
      <c r="T131" s="168" t="s">
        <v>12</v>
      </c>
      <c r="U131" s="168" t="s">
        <v>12</v>
      </c>
      <c r="V131" s="287"/>
      <c r="W131" s="249"/>
      <c r="X131" s="249"/>
    </row>
    <row r="132" spans="1:24" s="2" customFormat="1" ht="79.5" customHeight="1" thickBot="1" x14ac:dyDescent="0.3">
      <c r="A132" s="112"/>
      <c r="B132" s="85" t="s">
        <v>63</v>
      </c>
      <c r="C132" s="111" t="s">
        <v>93</v>
      </c>
      <c r="D132" s="15" t="s">
        <v>94</v>
      </c>
      <c r="E132" s="102">
        <v>100</v>
      </c>
      <c r="F132" s="102">
        <v>100</v>
      </c>
      <c r="G132" s="102">
        <v>100</v>
      </c>
      <c r="H132" s="102">
        <v>100</v>
      </c>
      <c r="I132" s="102">
        <v>100</v>
      </c>
      <c r="J132" s="102">
        <v>100</v>
      </c>
      <c r="K132" s="102">
        <v>100</v>
      </c>
      <c r="L132" s="164">
        <v>100</v>
      </c>
      <c r="M132" s="164">
        <v>100</v>
      </c>
      <c r="N132" s="168">
        <v>100</v>
      </c>
      <c r="O132" s="168">
        <v>100</v>
      </c>
      <c r="P132" s="168">
        <v>100</v>
      </c>
      <c r="Q132" s="168">
        <v>100</v>
      </c>
      <c r="R132" s="168">
        <v>100</v>
      </c>
      <c r="S132" s="168">
        <v>100</v>
      </c>
      <c r="T132" s="164">
        <v>100</v>
      </c>
      <c r="U132" s="164">
        <v>100</v>
      </c>
      <c r="V132" s="287"/>
      <c r="W132" s="249"/>
      <c r="X132" s="249"/>
    </row>
    <row r="133" spans="1:24" ht="23.25" customHeight="1" thickBot="1" x14ac:dyDescent="0.3">
      <c r="A133" s="112"/>
      <c r="B133" s="291" t="s">
        <v>38</v>
      </c>
      <c r="C133" s="292"/>
      <c r="D133" s="15" t="s">
        <v>12</v>
      </c>
      <c r="E133" s="15" t="s">
        <v>12</v>
      </c>
      <c r="F133" s="15" t="s">
        <v>12</v>
      </c>
      <c r="G133" s="15" t="s">
        <v>12</v>
      </c>
      <c r="H133" s="15" t="s">
        <v>12</v>
      </c>
      <c r="I133" s="15" t="s">
        <v>12</v>
      </c>
      <c r="J133" s="15" t="s">
        <v>12</v>
      </c>
      <c r="K133" s="15" t="s">
        <v>12</v>
      </c>
      <c r="L133" s="15" t="s">
        <v>12</v>
      </c>
      <c r="M133" s="15" t="s">
        <v>12</v>
      </c>
      <c r="N133" s="15" t="s">
        <v>12</v>
      </c>
      <c r="O133" s="15" t="s">
        <v>12</v>
      </c>
      <c r="P133" s="15" t="s">
        <v>12</v>
      </c>
      <c r="Q133" s="15" t="s">
        <v>12</v>
      </c>
      <c r="R133" s="15" t="s">
        <v>12</v>
      </c>
      <c r="S133" s="15" t="s">
        <v>12</v>
      </c>
      <c r="T133" s="15" t="s">
        <v>12</v>
      </c>
      <c r="U133" s="15" t="s">
        <v>12</v>
      </c>
      <c r="V133" s="287"/>
      <c r="W133" s="249"/>
      <c r="X133" s="249"/>
    </row>
    <row r="134" spans="1:24" s="2" customFormat="1" ht="124.5" customHeight="1" thickBot="1" x14ac:dyDescent="0.3">
      <c r="A134" s="112"/>
      <c r="B134" s="108" t="s">
        <v>65</v>
      </c>
      <c r="C134" s="108" t="s">
        <v>96</v>
      </c>
      <c r="D134" s="108" t="s">
        <v>28</v>
      </c>
      <c r="E134" s="93">
        <v>1</v>
      </c>
      <c r="F134" s="93">
        <v>1</v>
      </c>
      <c r="G134" s="93">
        <v>1</v>
      </c>
      <c r="H134" s="93">
        <v>1</v>
      </c>
      <c r="I134" s="93">
        <v>1</v>
      </c>
      <c r="J134" s="93">
        <v>1</v>
      </c>
      <c r="K134" s="93">
        <v>1</v>
      </c>
      <c r="L134" s="169">
        <v>1</v>
      </c>
      <c r="M134" s="169">
        <v>1</v>
      </c>
      <c r="N134" s="147">
        <v>1</v>
      </c>
      <c r="O134" s="147">
        <v>1</v>
      </c>
      <c r="P134" s="147">
        <v>1</v>
      </c>
      <c r="Q134" s="147">
        <v>1</v>
      </c>
      <c r="R134" s="147">
        <v>1</v>
      </c>
      <c r="S134" s="147">
        <v>1</v>
      </c>
      <c r="T134" s="169">
        <v>1</v>
      </c>
      <c r="U134" s="169">
        <v>1</v>
      </c>
      <c r="V134" s="287"/>
      <c r="W134" s="249"/>
      <c r="X134" s="249"/>
    </row>
    <row r="135" spans="1:24" s="2" customFormat="1" ht="51.75" customHeight="1" thickBot="1" x14ac:dyDescent="0.3">
      <c r="A135" s="112"/>
      <c r="B135" s="313" t="s">
        <v>66</v>
      </c>
      <c r="C135" s="314"/>
      <c r="D135" s="81" t="s">
        <v>12</v>
      </c>
      <c r="E135" s="97" t="s">
        <v>12</v>
      </c>
      <c r="F135" s="97" t="s">
        <v>12</v>
      </c>
      <c r="G135" s="97" t="s">
        <v>12</v>
      </c>
      <c r="H135" s="97" t="s">
        <v>12</v>
      </c>
      <c r="I135" s="97" t="s">
        <v>12</v>
      </c>
      <c r="J135" s="97" t="s">
        <v>12</v>
      </c>
      <c r="K135" s="97" t="s">
        <v>12</v>
      </c>
      <c r="L135" s="153" t="s">
        <v>12</v>
      </c>
      <c r="M135" s="153" t="s">
        <v>12</v>
      </c>
      <c r="N135" s="153" t="s">
        <v>12</v>
      </c>
      <c r="O135" s="153" t="s">
        <v>12</v>
      </c>
      <c r="P135" s="153" t="s">
        <v>12</v>
      </c>
      <c r="Q135" s="153" t="s">
        <v>12</v>
      </c>
      <c r="R135" s="153" t="s">
        <v>12</v>
      </c>
      <c r="S135" s="153" t="s">
        <v>12</v>
      </c>
      <c r="T135" s="153" t="s">
        <v>12</v>
      </c>
      <c r="U135" s="153" t="s">
        <v>12</v>
      </c>
      <c r="V135" s="287"/>
      <c r="W135" s="249"/>
      <c r="X135" s="249"/>
    </row>
    <row r="136" spans="1:24" s="2" customFormat="1" ht="128.25" customHeight="1" thickBot="1" x14ac:dyDescent="0.3">
      <c r="A136" s="112"/>
      <c r="B136" s="8" t="s">
        <v>128</v>
      </c>
      <c r="C136" s="8" t="s">
        <v>129</v>
      </c>
      <c r="D136" s="8" t="s">
        <v>130</v>
      </c>
      <c r="E136" s="8">
        <v>1</v>
      </c>
      <c r="F136" s="8">
        <v>1</v>
      </c>
      <c r="G136" s="8">
        <v>1</v>
      </c>
      <c r="H136" s="8">
        <v>1</v>
      </c>
      <c r="I136" s="8">
        <v>1</v>
      </c>
      <c r="J136" s="8">
        <v>1</v>
      </c>
      <c r="K136" s="8">
        <v>1</v>
      </c>
      <c r="L136" s="8">
        <v>0</v>
      </c>
      <c r="M136" s="8">
        <v>1</v>
      </c>
      <c r="N136" s="8">
        <v>1</v>
      </c>
      <c r="O136" s="8">
        <v>1</v>
      </c>
      <c r="P136" s="8">
        <v>1</v>
      </c>
      <c r="Q136" s="8">
        <v>1</v>
      </c>
      <c r="R136" s="8">
        <v>1</v>
      </c>
      <c r="S136" s="8">
        <v>1</v>
      </c>
      <c r="T136" s="8">
        <v>1</v>
      </c>
      <c r="U136" s="8">
        <v>1</v>
      </c>
      <c r="V136" s="39" t="s">
        <v>136</v>
      </c>
      <c r="W136" s="101" t="s">
        <v>49</v>
      </c>
      <c r="X136" s="288" t="s">
        <v>40</v>
      </c>
    </row>
    <row r="137" spans="1:24" s="2" customFormat="1" ht="51.75" customHeight="1" thickBot="1" x14ac:dyDescent="0.3">
      <c r="A137" s="112"/>
      <c r="B137" s="8" t="s">
        <v>131</v>
      </c>
      <c r="C137" s="8" t="s">
        <v>132</v>
      </c>
      <c r="D137" s="8" t="s">
        <v>130</v>
      </c>
      <c r="E137" s="8">
        <v>13</v>
      </c>
      <c r="F137" s="8">
        <v>14</v>
      </c>
      <c r="G137" s="8">
        <v>14</v>
      </c>
      <c r="H137" s="8">
        <v>14</v>
      </c>
      <c r="I137" s="8">
        <v>14</v>
      </c>
      <c r="J137" s="8">
        <v>15</v>
      </c>
      <c r="K137" s="8">
        <v>12</v>
      </c>
      <c r="L137" s="80">
        <v>13</v>
      </c>
      <c r="M137" s="80">
        <v>12</v>
      </c>
      <c r="N137" s="80">
        <v>13</v>
      </c>
      <c r="O137" s="80">
        <v>13</v>
      </c>
      <c r="P137" s="80">
        <v>13</v>
      </c>
      <c r="Q137" s="80">
        <v>13</v>
      </c>
      <c r="R137" s="80">
        <v>14</v>
      </c>
      <c r="S137" s="80">
        <v>14</v>
      </c>
      <c r="T137" s="80">
        <v>14</v>
      </c>
      <c r="U137" s="202">
        <v>15</v>
      </c>
      <c r="V137" s="210" t="s">
        <v>41</v>
      </c>
      <c r="W137" s="8" t="s">
        <v>49</v>
      </c>
      <c r="X137" s="289"/>
    </row>
    <row r="138" spans="1:24" s="2" customFormat="1" ht="79.5" customHeight="1" thickBot="1" x14ac:dyDescent="0.3">
      <c r="A138" s="93"/>
      <c r="B138" s="8" t="s">
        <v>133</v>
      </c>
      <c r="C138" s="8" t="s">
        <v>134</v>
      </c>
      <c r="D138" s="8" t="s">
        <v>135</v>
      </c>
      <c r="E138" s="26">
        <v>24706.81</v>
      </c>
      <c r="F138" s="8">
        <v>27165.200000000001</v>
      </c>
      <c r="G138" s="8">
        <v>28629</v>
      </c>
      <c r="H138" s="8">
        <v>28988.83</v>
      </c>
      <c r="I138" s="8">
        <v>31492</v>
      </c>
      <c r="J138" s="8">
        <v>38024</v>
      </c>
      <c r="K138" s="8">
        <v>34641</v>
      </c>
      <c r="L138" s="8">
        <v>38402.300000000003</v>
      </c>
      <c r="M138" s="8">
        <v>38105</v>
      </c>
      <c r="N138" s="8">
        <v>42628.4</v>
      </c>
      <c r="O138" s="8">
        <v>45399.25</v>
      </c>
      <c r="P138" s="8">
        <v>48352</v>
      </c>
      <c r="Q138" s="8">
        <v>51492.9</v>
      </c>
      <c r="R138" s="8">
        <v>54839.9</v>
      </c>
      <c r="S138" s="8">
        <v>58404.5</v>
      </c>
      <c r="T138" s="8">
        <v>62200.800000000003</v>
      </c>
      <c r="U138" s="192">
        <v>85220.4</v>
      </c>
      <c r="V138" s="212"/>
      <c r="W138" s="91" t="s">
        <v>49</v>
      </c>
      <c r="X138" s="290"/>
    </row>
    <row r="139" spans="1:24" ht="15.75" thickBot="1" x14ac:dyDescent="0.3">
      <c r="A139" s="224" t="s">
        <v>42</v>
      </c>
      <c r="B139" s="225"/>
      <c r="C139" s="225"/>
      <c r="D139" s="225"/>
      <c r="E139" s="225"/>
      <c r="F139" s="225"/>
      <c r="G139" s="225"/>
      <c r="H139" s="225"/>
      <c r="I139" s="225"/>
      <c r="J139" s="225"/>
      <c r="K139" s="225"/>
      <c r="L139" s="225"/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6"/>
    </row>
    <row r="140" spans="1:24" s="2" customFormat="1" ht="15.75" thickBot="1" x14ac:dyDescent="0.3">
      <c r="A140" s="23" t="s">
        <v>279</v>
      </c>
      <c r="B140" s="230" t="s">
        <v>280</v>
      </c>
      <c r="C140" s="231"/>
      <c r="D140" s="231"/>
      <c r="E140" s="231"/>
      <c r="F140" s="231"/>
      <c r="G140" s="231"/>
      <c r="H140" s="231"/>
      <c r="I140" s="231"/>
      <c r="J140" s="231"/>
      <c r="K140" s="231"/>
      <c r="L140" s="231"/>
      <c r="M140" s="231"/>
      <c r="N140" s="231"/>
      <c r="O140" s="231"/>
      <c r="P140" s="231"/>
      <c r="Q140" s="231"/>
      <c r="R140" s="231"/>
      <c r="S140" s="231"/>
      <c r="T140" s="231"/>
      <c r="U140" s="231"/>
      <c r="V140" s="231"/>
      <c r="W140" s="231"/>
      <c r="X140" s="232"/>
    </row>
    <row r="141" spans="1:24" s="2" customFormat="1" ht="15.75" thickBot="1" x14ac:dyDescent="0.3">
      <c r="A141" s="23" t="s">
        <v>281</v>
      </c>
      <c r="B141" s="230" t="s">
        <v>285</v>
      </c>
      <c r="C141" s="231"/>
      <c r="D141" s="231"/>
      <c r="E141" s="231"/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1"/>
      <c r="V141" s="231"/>
      <c r="W141" s="231"/>
      <c r="X141" s="232"/>
    </row>
    <row r="142" spans="1:24" s="2" customFormat="1" ht="15.75" thickBot="1" x14ac:dyDescent="0.3">
      <c r="A142" s="23" t="s">
        <v>282</v>
      </c>
      <c r="B142" s="230" t="s">
        <v>286</v>
      </c>
      <c r="C142" s="231"/>
      <c r="D142" s="231"/>
      <c r="E142" s="231"/>
      <c r="F142" s="231"/>
      <c r="G142" s="231"/>
      <c r="H142" s="231"/>
      <c r="I142" s="231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2"/>
    </row>
    <row r="143" spans="1:24" s="2" customFormat="1" ht="15.75" thickBot="1" x14ac:dyDescent="0.3">
      <c r="A143" s="23" t="s">
        <v>283</v>
      </c>
      <c r="B143" s="230" t="s">
        <v>46</v>
      </c>
      <c r="C143" s="231"/>
      <c r="D143" s="231"/>
      <c r="E143" s="231"/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1"/>
      <c r="V143" s="231"/>
      <c r="W143" s="231"/>
      <c r="X143" s="232"/>
    </row>
    <row r="144" spans="1:24" s="2" customFormat="1" ht="15.75" thickBot="1" x14ac:dyDescent="0.3">
      <c r="A144" s="23" t="s">
        <v>284</v>
      </c>
      <c r="B144" s="230" t="s">
        <v>287</v>
      </c>
      <c r="C144" s="231"/>
      <c r="D144" s="231"/>
      <c r="E144" s="231"/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32"/>
    </row>
    <row r="145" spans="1:24" s="2" customFormat="1" ht="105.75" thickBot="1" x14ac:dyDescent="0.3">
      <c r="A145" s="112"/>
      <c r="B145" s="8" t="s">
        <v>67</v>
      </c>
      <c r="C145" s="266" t="s">
        <v>47</v>
      </c>
      <c r="D145" s="266" t="s">
        <v>28</v>
      </c>
      <c r="E145" s="19">
        <v>8.8000000000000007</v>
      </c>
      <c r="F145" s="19">
        <v>20</v>
      </c>
      <c r="G145" s="57">
        <v>36.200000000000003</v>
      </c>
      <c r="H145" s="57">
        <v>10.6</v>
      </c>
      <c r="I145" s="57">
        <v>12.2</v>
      </c>
      <c r="J145" s="57">
        <v>12.8</v>
      </c>
      <c r="K145" s="57">
        <v>13.8</v>
      </c>
      <c r="L145" s="57">
        <v>14.4</v>
      </c>
      <c r="M145" s="57">
        <v>15.5</v>
      </c>
      <c r="N145" s="193">
        <v>15.8</v>
      </c>
      <c r="O145" s="193">
        <v>16.600000000000001</v>
      </c>
      <c r="P145" s="193">
        <v>17.5</v>
      </c>
      <c r="Q145" s="193">
        <v>18.8</v>
      </c>
      <c r="R145" s="193">
        <v>20</v>
      </c>
      <c r="S145" s="193">
        <v>22.2</v>
      </c>
      <c r="T145" s="57">
        <v>25</v>
      </c>
      <c r="U145" s="57">
        <v>30</v>
      </c>
      <c r="V145" s="266" t="s">
        <v>45</v>
      </c>
      <c r="W145" s="266" t="s">
        <v>49</v>
      </c>
      <c r="X145" s="266" t="s">
        <v>44</v>
      </c>
    </row>
    <row r="146" spans="1:24" s="2" customFormat="1" ht="60.75" thickBot="1" x14ac:dyDescent="0.3">
      <c r="A146" s="112"/>
      <c r="B146" s="8" t="s">
        <v>46</v>
      </c>
      <c r="C146" s="234"/>
      <c r="D146" s="324"/>
      <c r="E146" s="240">
        <v>27.1</v>
      </c>
      <c r="F146" s="240">
        <v>28</v>
      </c>
      <c r="G146" s="240">
        <v>29</v>
      </c>
      <c r="H146" s="89">
        <v>25</v>
      </c>
      <c r="I146" s="240">
        <v>30</v>
      </c>
      <c r="J146" s="89">
        <v>30</v>
      </c>
      <c r="K146" s="240">
        <v>32</v>
      </c>
      <c r="L146" s="210">
        <v>33.700000000000003</v>
      </c>
      <c r="M146" s="240">
        <v>35</v>
      </c>
      <c r="N146" s="149">
        <v>35</v>
      </c>
      <c r="O146" s="149">
        <v>36</v>
      </c>
      <c r="P146" s="149">
        <v>36</v>
      </c>
      <c r="Q146" s="149">
        <v>37</v>
      </c>
      <c r="R146" s="149">
        <v>37</v>
      </c>
      <c r="S146" s="149">
        <v>38</v>
      </c>
      <c r="T146" s="240">
        <v>40</v>
      </c>
      <c r="U146" s="240">
        <v>50</v>
      </c>
      <c r="V146" s="322"/>
      <c r="W146" s="234"/>
      <c r="X146" s="234"/>
    </row>
    <row r="147" spans="1:24" ht="15.75" thickBot="1" x14ac:dyDescent="0.3">
      <c r="A147" s="93"/>
      <c r="B147" s="108" t="s">
        <v>43</v>
      </c>
      <c r="C147" s="234"/>
      <c r="D147" s="324"/>
      <c r="E147" s="250"/>
      <c r="F147" s="250"/>
      <c r="G147" s="250"/>
      <c r="H147" s="90"/>
      <c r="I147" s="250"/>
      <c r="J147" s="90"/>
      <c r="K147" s="250"/>
      <c r="L147" s="212"/>
      <c r="M147" s="250"/>
      <c r="N147" s="150"/>
      <c r="O147" s="150"/>
      <c r="P147" s="150"/>
      <c r="Q147" s="150"/>
      <c r="R147" s="150"/>
      <c r="S147" s="150"/>
      <c r="T147" s="250"/>
      <c r="U147" s="250"/>
      <c r="V147" s="322"/>
      <c r="W147" s="234"/>
      <c r="X147" s="234"/>
    </row>
    <row r="148" spans="1:24" ht="15.75" thickBot="1" x14ac:dyDescent="0.3">
      <c r="A148" s="224" t="s">
        <v>48</v>
      </c>
      <c r="B148" s="225"/>
      <c r="C148" s="225"/>
      <c r="D148" s="225"/>
      <c r="E148" s="225"/>
      <c r="F148" s="225"/>
      <c r="G148" s="225"/>
      <c r="H148" s="225"/>
      <c r="I148" s="225"/>
      <c r="J148" s="225"/>
      <c r="K148" s="225"/>
      <c r="L148" s="225"/>
      <c r="M148" s="225"/>
      <c r="N148" s="225"/>
      <c r="O148" s="225"/>
      <c r="P148" s="225"/>
      <c r="Q148" s="225"/>
      <c r="R148" s="225"/>
      <c r="S148" s="225"/>
      <c r="T148" s="225"/>
      <c r="U148" s="225"/>
      <c r="V148" s="225"/>
      <c r="W148" s="225"/>
      <c r="X148" s="226"/>
    </row>
    <row r="149" spans="1:24" s="2" customFormat="1" ht="18.75" customHeight="1" thickBot="1" x14ac:dyDescent="0.3">
      <c r="A149" s="23" t="s">
        <v>288</v>
      </c>
      <c r="B149" s="230" t="s">
        <v>289</v>
      </c>
      <c r="C149" s="231"/>
      <c r="D149" s="231"/>
      <c r="E149" s="231"/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2"/>
    </row>
    <row r="150" spans="1:24" s="2" customFormat="1" ht="33.75" customHeight="1" thickBot="1" x14ac:dyDescent="0.3">
      <c r="A150" s="23" t="s">
        <v>290</v>
      </c>
      <c r="B150" s="230" t="s">
        <v>291</v>
      </c>
      <c r="C150" s="231"/>
      <c r="D150" s="231"/>
      <c r="E150" s="231"/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2"/>
    </row>
    <row r="151" spans="1:24" ht="83.25" customHeight="1" thickBot="1" x14ac:dyDescent="0.3">
      <c r="A151" s="112"/>
      <c r="B151" s="300" t="s">
        <v>71</v>
      </c>
      <c r="C151" s="295"/>
      <c r="D151" s="27" t="s">
        <v>126</v>
      </c>
      <c r="E151" s="27">
        <v>5</v>
      </c>
      <c r="F151" s="27">
        <v>6</v>
      </c>
      <c r="G151" s="27">
        <v>7</v>
      </c>
      <c r="H151" s="27">
        <v>7</v>
      </c>
      <c r="I151" s="27">
        <v>8</v>
      </c>
      <c r="J151" s="27">
        <v>8</v>
      </c>
      <c r="K151" s="27">
        <v>9</v>
      </c>
      <c r="L151" s="27">
        <v>10</v>
      </c>
      <c r="M151" s="27">
        <v>12</v>
      </c>
      <c r="N151" s="27">
        <v>14</v>
      </c>
      <c r="O151" s="27">
        <v>15</v>
      </c>
      <c r="P151" s="27">
        <v>16</v>
      </c>
      <c r="Q151" s="27">
        <v>17</v>
      </c>
      <c r="R151" s="27">
        <v>18</v>
      </c>
      <c r="S151" s="27">
        <v>19</v>
      </c>
      <c r="T151" s="27">
        <v>20</v>
      </c>
      <c r="U151" s="27">
        <v>25</v>
      </c>
      <c r="V151" s="96" t="s">
        <v>45</v>
      </c>
      <c r="W151" s="96" t="s">
        <v>49</v>
      </c>
      <c r="X151" s="96" t="s">
        <v>44</v>
      </c>
    </row>
    <row r="152" spans="1:24" s="2" customFormat="1" ht="126.75" customHeight="1" thickBot="1" x14ac:dyDescent="0.3">
      <c r="A152" s="112"/>
      <c r="B152" s="108" t="s">
        <v>137</v>
      </c>
      <c r="C152" s="108" t="s">
        <v>138</v>
      </c>
      <c r="D152" s="108" t="s">
        <v>28</v>
      </c>
      <c r="E152" s="42">
        <v>180</v>
      </c>
      <c r="F152" s="64">
        <v>20.5</v>
      </c>
      <c r="G152" s="64">
        <v>24</v>
      </c>
      <c r="H152" s="64">
        <v>26</v>
      </c>
      <c r="I152" s="64">
        <v>27</v>
      </c>
      <c r="J152" s="64">
        <v>27</v>
      </c>
      <c r="K152" s="64">
        <v>28</v>
      </c>
      <c r="L152" s="64">
        <v>12</v>
      </c>
      <c r="M152" s="64">
        <v>17</v>
      </c>
      <c r="N152" s="64">
        <v>17</v>
      </c>
      <c r="O152" s="64">
        <v>17</v>
      </c>
      <c r="P152" s="64">
        <v>18</v>
      </c>
      <c r="Q152" s="64">
        <v>18</v>
      </c>
      <c r="R152" s="64">
        <v>19</v>
      </c>
      <c r="S152" s="64">
        <v>19</v>
      </c>
      <c r="T152" s="64">
        <v>20</v>
      </c>
      <c r="U152" s="64">
        <v>25</v>
      </c>
      <c r="V152" s="108" t="s">
        <v>478</v>
      </c>
      <c r="W152" s="108" t="s">
        <v>110</v>
      </c>
      <c r="X152" s="108" t="s">
        <v>44</v>
      </c>
    </row>
    <row r="153" spans="1:24" s="2" customFormat="1" ht="21.75" customHeight="1" thickBot="1" x14ac:dyDescent="0.3">
      <c r="A153" s="8" t="s">
        <v>292</v>
      </c>
      <c r="B153" s="230" t="s">
        <v>293</v>
      </c>
      <c r="C153" s="231"/>
      <c r="D153" s="231"/>
      <c r="E153" s="231"/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32"/>
    </row>
    <row r="154" spans="1:24" s="2" customFormat="1" ht="126.75" customHeight="1" thickBot="1" x14ac:dyDescent="0.3">
      <c r="A154" s="112"/>
      <c r="B154" s="8" t="s">
        <v>294</v>
      </c>
      <c r="C154" s="91" t="s">
        <v>295</v>
      </c>
      <c r="D154" s="8" t="s">
        <v>28</v>
      </c>
      <c r="E154" s="8">
        <v>2</v>
      </c>
      <c r="F154" s="8">
        <v>2</v>
      </c>
      <c r="G154" s="8">
        <v>2</v>
      </c>
      <c r="H154" s="8">
        <v>1</v>
      </c>
      <c r="I154" s="8">
        <v>1</v>
      </c>
      <c r="J154" s="8">
        <v>1</v>
      </c>
      <c r="K154" s="8">
        <v>2</v>
      </c>
      <c r="L154" s="8">
        <v>2</v>
      </c>
      <c r="M154" s="8">
        <v>2</v>
      </c>
      <c r="N154" s="8">
        <v>2</v>
      </c>
      <c r="O154" s="8">
        <v>2</v>
      </c>
      <c r="P154" s="8">
        <v>3</v>
      </c>
      <c r="Q154" s="8">
        <v>3</v>
      </c>
      <c r="R154" s="8">
        <v>3</v>
      </c>
      <c r="S154" s="8">
        <v>4</v>
      </c>
      <c r="T154" s="8">
        <v>4</v>
      </c>
      <c r="U154" s="8">
        <v>5</v>
      </c>
      <c r="V154" s="80" t="s">
        <v>479</v>
      </c>
      <c r="W154" s="8" t="s">
        <v>110</v>
      </c>
      <c r="X154" s="32" t="s">
        <v>296</v>
      </c>
    </row>
    <row r="155" spans="1:24" s="2" customFormat="1" ht="126.75" customHeight="1" thickBot="1" x14ac:dyDescent="0.3">
      <c r="A155" s="112"/>
      <c r="B155" s="240" t="s">
        <v>297</v>
      </c>
      <c r="C155" s="8" t="s">
        <v>298</v>
      </c>
      <c r="D155" s="8" t="s">
        <v>28</v>
      </c>
      <c r="E155" s="8">
        <v>1</v>
      </c>
      <c r="F155" s="8">
        <v>1</v>
      </c>
      <c r="G155" s="8">
        <v>1</v>
      </c>
      <c r="H155" s="8">
        <v>1</v>
      </c>
      <c r="I155" s="8">
        <v>1</v>
      </c>
      <c r="J155" s="8">
        <v>1</v>
      </c>
      <c r="K155" s="8">
        <v>1</v>
      </c>
      <c r="L155" s="8">
        <v>1</v>
      </c>
      <c r="M155" s="8">
        <v>1</v>
      </c>
      <c r="N155" s="8">
        <v>1</v>
      </c>
      <c r="O155" s="8">
        <v>1</v>
      </c>
      <c r="P155" s="8">
        <v>1</v>
      </c>
      <c r="Q155" s="8">
        <v>1</v>
      </c>
      <c r="R155" s="8">
        <v>1</v>
      </c>
      <c r="S155" s="8">
        <v>1</v>
      </c>
      <c r="T155" s="159">
        <v>1</v>
      </c>
      <c r="U155" s="8">
        <v>1</v>
      </c>
      <c r="V155" s="8" t="s">
        <v>45</v>
      </c>
      <c r="W155" s="91" t="s">
        <v>110</v>
      </c>
      <c r="X155" s="240" t="s">
        <v>44</v>
      </c>
    </row>
    <row r="156" spans="1:24" s="2" customFormat="1" ht="126.75" customHeight="1" thickBot="1" x14ac:dyDescent="0.3">
      <c r="A156" s="112"/>
      <c r="B156" s="250"/>
      <c r="C156" s="8" t="s">
        <v>299</v>
      </c>
      <c r="D156" s="8" t="s">
        <v>28</v>
      </c>
      <c r="E156" s="8">
        <v>1</v>
      </c>
      <c r="F156" s="8">
        <v>1</v>
      </c>
      <c r="G156" s="8">
        <v>1</v>
      </c>
      <c r="H156" s="8">
        <v>1</v>
      </c>
      <c r="I156" s="8">
        <v>1</v>
      </c>
      <c r="J156" s="8">
        <v>1</v>
      </c>
      <c r="K156" s="8">
        <v>1</v>
      </c>
      <c r="L156" s="8">
        <v>1</v>
      </c>
      <c r="M156" s="8">
        <v>1</v>
      </c>
      <c r="N156" s="8">
        <v>1</v>
      </c>
      <c r="O156" s="8">
        <v>1</v>
      </c>
      <c r="P156" s="8">
        <v>1</v>
      </c>
      <c r="Q156" s="8">
        <v>1</v>
      </c>
      <c r="R156" s="8">
        <v>1</v>
      </c>
      <c r="S156" s="8">
        <v>1</v>
      </c>
      <c r="T156" s="8">
        <v>1</v>
      </c>
      <c r="U156" s="8">
        <v>1</v>
      </c>
      <c r="V156" s="8" t="s">
        <v>300</v>
      </c>
      <c r="W156" s="8" t="s">
        <v>110</v>
      </c>
      <c r="X156" s="250"/>
    </row>
    <row r="157" spans="1:24" s="2" customFormat="1" ht="24.75" customHeight="1" thickBot="1" x14ac:dyDescent="0.3">
      <c r="A157" s="8" t="s">
        <v>301</v>
      </c>
      <c r="B157" s="297" t="s">
        <v>302</v>
      </c>
      <c r="C157" s="296"/>
      <c r="D157" s="297"/>
      <c r="E157" s="297"/>
      <c r="F157" s="297"/>
      <c r="G157" s="297"/>
      <c r="H157" s="297"/>
      <c r="I157" s="297"/>
      <c r="J157" s="297"/>
      <c r="K157" s="297"/>
      <c r="L157" s="297"/>
      <c r="M157" s="297"/>
      <c r="N157" s="297"/>
      <c r="O157" s="297"/>
      <c r="P157" s="297"/>
      <c r="Q157" s="297"/>
      <c r="R157" s="297"/>
      <c r="S157" s="297"/>
      <c r="T157" s="297"/>
      <c r="U157" s="297"/>
      <c r="V157" s="297"/>
      <c r="W157" s="297"/>
      <c r="X157" s="301"/>
    </row>
    <row r="158" spans="1:24" s="2" customFormat="1" ht="87" customHeight="1" thickBot="1" x14ac:dyDescent="0.3">
      <c r="A158" s="112"/>
      <c r="B158" s="8" t="s">
        <v>303</v>
      </c>
      <c r="C158" s="42" t="s">
        <v>304</v>
      </c>
      <c r="D158" s="8" t="s">
        <v>305</v>
      </c>
      <c r="E158" s="8">
        <v>0</v>
      </c>
      <c r="F158" s="8">
        <v>1</v>
      </c>
      <c r="G158" s="8">
        <v>1</v>
      </c>
      <c r="H158" s="8">
        <v>1</v>
      </c>
      <c r="I158" s="8">
        <v>1</v>
      </c>
      <c r="J158" s="8">
        <v>1</v>
      </c>
      <c r="K158" s="8">
        <v>1</v>
      </c>
      <c r="L158" s="8">
        <v>1</v>
      </c>
      <c r="M158" s="8">
        <v>1</v>
      </c>
      <c r="N158" s="8">
        <v>1</v>
      </c>
      <c r="O158" s="8">
        <v>1</v>
      </c>
      <c r="P158" s="8">
        <v>1</v>
      </c>
      <c r="Q158" s="8">
        <v>1</v>
      </c>
      <c r="R158" s="8">
        <v>1</v>
      </c>
      <c r="S158" s="8">
        <v>1</v>
      </c>
      <c r="T158" s="8">
        <v>2</v>
      </c>
      <c r="U158" s="8">
        <v>2</v>
      </c>
      <c r="V158" s="8" t="s">
        <v>306</v>
      </c>
      <c r="W158" s="8" t="s">
        <v>110</v>
      </c>
      <c r="X158" s="8" t="s">
        <v>44</v>
      </c>
    </row>
    <row r="159" spans="1:24" s="2" customFormat="1" ht="18" customHeight="1" thickBot="1" x14ac:dyDescent="0.3">
      <c r="A159" s="230" t="s">
        <v>389</v>
      </c>
      <c r="B159" s="231"/>
      <c r="C159" s="231"/>
      <c r="D159" s="231"/>
      <c r="E159" s="231"/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32"/>
    </row>
    <row r="160" spans="1:24" s="2" customFormat="1" ht="19.5" customHeight="1" thickBot="1" x14ac:dyDescent="0.3">
      <c r="A160" s="4" t="s">
        <v>390</v>
      </c>
      <c r="B160" s="327" t="s">
        <v>391</v>
      </c>
      <c r="C160" s="360"/>
      <c r="D160" s="360"/>
      <c r="E160" s="360"/>
      <c r="F160" s="360"/>
      <c r="G160" s="360"/>
      <c r="H160" s="360"/>
      <c r="I160" s="360"/>
      <c r="J160" s="360"/>
      <c r="K160" s="360"/>
      <c r="L160" s="360"/>
      <c r="M160" s="360"/>
      <c r="N160" s="360"/>
      <c r="O160" s="360"/>
      <c r="P160" s="360"/>
      <c r="Q160" s="360"/>
      <c r="R160" s="360"/>
      <c r="S160" s="360"/>
      <c r="T160" s="360"/>
      <c r="U160" s="360"/>
      <c r="V160" s="360"/>
      <c r="W160" s="360"/>
      <c r="X160" s="239"/>
    </row>
    <row r="161" spans="1:24" s="2" customFormat="1" ht="81.75" customHeight="1" thickBot="1" x14ac:dyDescent="0.3">
      <c r="A161" s="4"/>
      <c r="B161" s="7" t="s">
        <v>403</v>
      </c>
      <c r="C161" s="7" t="s">
        <v>393</v>
      </c>
      <c r="D161" s="7" t="s">
        <v>126</v>
      </c>
      <c r="E161" s="20">
        <v>132</v>
      </c>
      <c r="F161" s="20">
        <v>121</v>
      </c>
      <c r="G161" s="20">
        <v>125</v>
      </c>
      <c r="H161" s="20">
        <v>111</v>
      </c>
      <c r="I161" s="20">
        <v>124</v>
      </c>
      <c r="J161" s="20">
        <v>134</v>
      </c>
      <c r="K161" s="20">
        <v>123</v>
      </c>
      <c r="L161" s="20">
        <v>82</v>
      </c>
      <c r="M161" s="20">
        <v>122</v>
      </c>
      <c r="N161" s="20">
        <v>105</v>
      </c>
      <c r="O161" s="20">
        <v>120</v>
      </c>
      <c r="P161" s="20">
        <v>118</v>
      </c>
      <c r="Q161" s="20">
        <v>116</v>
      </c>
      <c r="R161" s="20">
        <v>114</v>
      </c>
      <c r="S161" s="20">
        <v>112</v>
      </c>
      <c r="T161" s="20">
        <v>110</v>
      </c>
      <c r="U161" s="20">
        <v>100</v>
      </c>
      <c r="V161" s="7" t="s">
        <v>394</v>
      </c>
      <c r="W161" s="7" t="s">
        <v>322</v>
      </c>
      <c r="X161" s="7" t="s">
        <v>404</v>
      </c>
    </row>
    <row r="162" spans="1:24" s="2" customFormat="1" ht="24.75" customHeight="1" thickBot="1" x14ac:dyDescent="0.3">
      <c r="A162" s="6" t="s">
        <v>392</v>
      </c>
      <c r="B162" s="327" t="s">
        <v>409</v>
      </c>
      <c r="C162" s="360"/>
      <c r="D162" s="360"/>
      <c r="E162" s="360"/>
      <c r="F162" s="360"/>
      <c r="G162" s="360"/>
      <c r="H162" s="360"/>
      <c r="I162" s="360"/>
      <c r="J162" s="360"/>
      <c r="K162" s="360"/>
      <c r="L162" s="360"/>
      <c r="M162" s="360"/>
      <c r="N162" s="360"/>
      <c r="O162" s="360"/>
      <c r="P162" s="360"/>
      <c r="Q162" s="360"/>
      <c r="R162" s="360"/>
      <c r="S162" s="360"/>
      <c r="T162" s="360"/>
      <c r="U162" s="360"/>
      <c r="V162" s="360"/>
      <c r="W162" s="360"/>
      <c r="X162" s="239"/>
    </row>
    <row r="163" spans="1:24" s="2" customFormat="1" ht="171" customHeight="1" thickBot="1" x14ac:dyDescent="0.3">
      <c r="A163" s="5"/>
      <c r="B163" s="7" t="s">
        <v>399</v>
      </c>
      <c r="C163" s="7" t="s">
        <v>395</v>
      </c>
      <c r="D163" s="6" t="s">
        <v>144</v>
      </c>
      <c r="E163" s="5">
        <v>1</v>
      </c>
      <c r="F163" s="5">
        <v>5</v>
      </c>
      <c r="G163" s="5">
        <v>5</v>
      </c>
      <c r="H163" s="5">
        <v>5</v>
      </c>
      <c r="I163" s="5">
        <v>5</v>
      </c>
      <c r="J163" s="5">
        <v>3</v>
      </c>
      <c r="K163" s="5">
        <v>4</v>
      </c>
      <c r="L163" s="5">
        <v>7</v>
      </c>
      <c r="M163" s="5">
        <v>3</v>
      </c>
      <c r="N163" s="5">
        <v>6</v>
      </c>
      <c r="O163" s="5">
        <v>6</v>
      </c>
      <c r="P163" s="5">
        <v>6</v>
      </c>
      <c r="Q163" s="5">
        <v>5</v>
      </c>
      <c r="R163" s="5">
        <v>4</v>
      </c>
      <c r="S163" s="5">
        <v>3</v>
      </c>
      <c r="T163" s="5">
        <v>2</v>
      </c>
      <c r="U163" s="5">
        <v>1</v>
      </c>
      <c r="V163" s="7" t="s">
        <v>394</v>
      </c>
      <c r="W163" s="6" t="s">
        <v>322</v>
      </c>
      <c r="X163" s="7" t="s">
        <v>396</v>
      </c>
    </row>
    <row r="164" spans="1:24" s="2" customFormat="1" ht="24" customHeight="1" thickBot="1" x14ac:dyDescent="0.3">
      <c r="A164" s="6" t="s">
        <v>397</v>
      </c>
      <c r="B164" s="327" t="s">
        <v>398</v>
      </c>
      <c r="C164" s="361"/>
      <c r="D164" s="361"/>
      <c r="E164" s="361"/>
      <c r="F164" s="361"/>
      <c r="G164" s="361"/>
      <c r="H164" s="361"/>
      <c r="I164" s="361"/>
      <c r="J164" s="361"/>
      <c r="K164" s="361"/>
      <c r="L164" s="361"/>
      <c r="M164" s="361"/>
      <c r="N164" s="361"/>
      <c r="O164" s="361"/>
      <c r="P164" s="361"/>
      <c r="Q164" s="361"/>
      <c r="R164" s="361"/>
      <c r="S164" s="361"/>
      <c r="T164" s="361"/>
      <c r="U164" s="361"/>
      <c r="V164" s="361"/>
      <c r="W164" s="361"/>
      <c r="X164" s="328"/>
    </row>
    <row r="165" spans="1:24" s="2" customFormat="1" ht="105" customHeight="1" thickBot="1" x14ac:dyDescent="0.3">
      <c r="A165" s="112"/>
      <c r="B165" s="8" t="s">
        <v>400</v>
      </c>
      <c r="C165" s="8" t="s">
        <v>401</v>
      </c>
      <c r="D165" s="8" t="s">
        <v>126</v>
      </c>
      <c r="E165" s="8">
        <v>37</v>
      </c>
      <c r="F165" s="8">
        <v>40</v>
      </c>
      <c r="G165" s="8">
        <v>40</v>
      </c>
      <c r="H165" s="8">
        <v>35</v>
      </c>
      <c r="I165" s="8">
        <v>35</v>
      </c>
      <c r="J165" s="8">
        <v>2</v>
      </c>
      <c r="K165" s="8">
        <v>10</v>
      </c>
      <c r="L165" s="8">
        <v>4</v>
      </c>
      <c r="M165" s="8">
        <v>10</v>
      </c>
      <c r="N165" s="8">
        <v>3</v>
      </c>
      <c r="O165" s="8">
        <v>10</v>
      </c>
      <c r="P165" s="8">
        <v>10</v>
      </c>
      <c r="Q165" s="8">
        <v>10</v>
      </c>
      <c r="R165" s="8">
        <v>9</v>
      </c>
      <c r="S165" s="8">
        <v>8</v>
      </c>
      <c r="T165" s="8">
        <v>7</v>
      </c>
      <c r="U165" s="8">
        <v>5</v>
      </c>
      <c r="V165" s="8" t="s">
        <v>394</v>
      </c>
      <c r="W165" s="8" t="s">
        <v>322</v>
      </c>
      <c r="X165" s="8" t="s">
        <v>402</v>
      </c>
    </row>
    <row r="166" spans="1:24" ht="15.75" thickBot="1" x14ac:dyDescent="0.3">
      <c r="A166" s="224" t="s">
        <v>50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26"/>
    </row>
    <row r="167" spans="1:24" s="2" customFormat="1" ht="15.75" thickBot="1" x14ac:dyDescent="0.3">
      <c r="A167" s="23" t="s">
        <v>307</v>
      </c>
      <c r="B167" s="230" t="s">
        <v>308</v>
      </c>
      <c r="C167" s="231"/>
      <c r="D167" s="231"/>
      <c r="E167" s="231"/>
      <c r="F167" s="231"/>
      <c r="G167" s="231"/>
      <c r="H167" s="231"/>
      <c r="I167" s="231"/>
      <c r="J167" s="231"/>
      <c r="K167" s="231"/>
      <c r="L167" s="231"/>
      <c r="M167" s="231"/>
      <c r="N167" s="231"/>
      <c r="O167" s="231"/>
      <c r="P167" s="231"/>
      <c r="Q167" s="231"/>
      <c r="R167" s="231"/>
      <c r="S167" s="231"/>
      <c r="T167" s="231"/>
      <c r="U167" s="231"/>
      <c r="V167" s="231"/>
      <c r="W167" s="231"/>
      <c r="X167" s="232"/>
    </row>
    <row r="168" spans="1:24" s="2" customFormat="1" ht="15.75" thickBot="1" x14ac:dyDescent="0.3">
      <c r="A168" s="23" t="s">
        <v>309</v>
      </c>
      <c r="B168" s="230" t="s">
        <v>313</v>
      </c>
      <c r="C168" s="231"/>
      <c r="D168" s="231"/>
      <c r="E168" s="231"/>
      <c r="F168" s="231"/>
      <c r="G168" s="231"/>
      <c r="H168" s="231"/>
      <c r="I168" s="231"/>
      <c r="J168" s="231"/>
      <c r="K168" s="231"/>
      <c r="L168" s="231"/>
      <c r="M168" s="231"/>
      <c r="N168" s="231"/>
      <c r="O168" s="231"/>
      <c r="P168" s="231"/>
      <c r="Q168" s="231"/>
      <c r="R168" s="231"/>
      <c r="S168" s="231"/>
      <c r="T168" s="231"/>
      <c r="U168" s="231"/>
      <c r="V168" s="231"/>
      <c r="W168" s="231"/>
      <c r="X168" s="232"/>
    </row>
    <row r="169" spans="1:24" s="2" customFormat="1" ht="15.75" thickBot="1" x14ac:dyDescent="0.3">
      <c r="A169" s="23" t="s">
        <v>310</v>
      </c>
      <c r="B169" s="230" t="s">
        <v>314</v>
      </c>
      <c r="C169" s="231"/>
      <c r="D169" s="231"/>
      <c r="E169" s="231"/>
      <c r="F169" s="231"/>
      <c r="G169" s="231"/>
      <c r="H169" s="231"/>
      <c r="I169" s="231"/>
      <c r="J169" s="231"/>
      <c r="K169" s="231"/>
      <c r="L169" s="231"/>
      <c r="M169" s="231"/>
      <c r="N169" s="231"/>
      <c r="O169" s="231"/>
      <c r="P169" s="231"/>
      <c r="Q169" s="231"/>
      <c r="R169" s="231"/>
      <c r="S169" s="231"/>
      <c r="T169" s="231"/>
      <c r="U169" s="231"/>
      <c r="V169" s="231"/>
      <c r="W169" s="231"/>
      <c r="X169" s="232"/>
    </row>
    <row r="170" spans="1:24" s="2" customFormat="1" ht="15.75" thickBot="1" x14ac:dyDescent="0.3">
      <c r="A170" s="23" t="s">
        <v>311</v>
      </c>
      <c r="B170" s="230" t="s">
        <v>315</v>
      </c>
      <c r="C170" s="231"/>
      <c r="D170" s="231"/>
      <c r="E170" s="231"/>
      <c r="F170" s="231"/>
      <c r="G170" s="231"/>
      <c r="H170" s="231"/>
      <c r="I170" s="231"/>
      <c r="J170" s="231"/>
      <c r="K170" s="231"/>
      <c r="L170" s="231"/>
      <c r="M170" s="231"/>
      <c r="N170" s="231"/>
      <c r="O170" s="231"/>
      <c r="P170" s="231"/>
      <c r="Q170" s="231"/>
      <c r="R170" s="231"/>
      <c r="S170" s="231"/>
      <c r="T170" s="231"/>
      <c r="U170" s="231"/>
      <c r="V170" s="231"/>
      <c r="W170" s="231"/>
      <c r="X170" s="232"/>
    </row>
    <row r="171" spans="1:24" s="2" customFormat="1" ht="15.75" thickBot="1" x14ac:dyDescent="0.3">
      <c r="A171" s="23" t="s">
        <v>312</v>
      </c>
      <c r="B171" s="230" t="s">
        <v>316</v>
      </c>
      <c r="C171" s="231"/>
      <c r="D171" s="231"/>
      <c r="E171" s="231"/>
      <c r="F171" s="231"/>
      <c r="G171" s="231"/>
      <c r="H171" s="231"/>
      <c r="I171" s="231"/>
      <c r="J171" s="231"/>
      <c r="K171" s="231"/>
      <c r="L171" s="231"/>
      <c r="M171" s="231"/>
      <c r="N171" s="231"/>
      <c r="O171" s="231"/>
      <c r="P171" s="231"/>
      <c r="Q171" s="231"/>
      <c r="R171" s="231"/>
      <c r="S171" s="231"/>
      <c r="T171" s="231"/>
      <c r="U171" s="231"/>
      <c r="V171" s="231"/>
      <c r="W171" s="231"/>
      <c r="X171" s="232"/>
    </row>
    <row r="172" spans="1:24" ht="30.75" thickBot="1" x14ac:dyDescent="0.3">
      <c r="A172" s="112"/>
      <c r="B172" s="43" t="s">
        <v>51</v>
      </c>
      <c r="C172" s="220" t="s">
        <v>434</v>
      </c>
      <c r="D172" s="222" t="s">
        <v>55</v>
      </c>
      <c r="E172" s="222" t="s">
        <v>12</v>
      </c>
      <c r="F172" s="325" t="s">
        <v>12</v>
      </c>
      <c r="G172" s="222" t="s">
        <v>12</v>
      </c>
      <c r="H172" s="82" t="s">
        <v>12</v>
      </c>
      <c r="I172" s="222" t="s">
        <v>12</v>
      </c>
      <c r="J172" s="96">
        <v>1</v>
      </c>
      <c r="K172" s="222">
        <v>1</v>
      </c>
      <c r="L172" s="356">
        <v>1</v>
      </c>
      <c r="M172" s="237" t="s">
        <v>12</v>
      </c>
      <c r="N172" s="166" t="s">
        <v>12</v>
      </c>
      <c r="O172" s="166" t="s">
        <v>12</v>
      </c>
      <c r="P172" s="166">
        <v>3</v>
      </c>
      <c r="Q172" s="166">
        <v>4</v>
      </c>
      <c r="R172" s="166">
        <v>5</v>
      </c>
      <c r="S172" s="166">
        <v>5</v>
      </c>
      <c r="T172" s="222">
        <v>5</v>
      </c>
      <c r="U172" s="222">
        <v>5</v>
      </c>
      <c r="V172" s="222" t="s">
        <v>436</v>
      </c>
      <c r="W172" s="222" t="s">
        <v>437</v>
      </c>
      <c r="X172" s="222" t="s">
        <v>54</v>
      </c>
    </row>
    <row r="173" spans="1:24" ht="48" customHeight="1" thickBot="1" x14ac:dyDescent="0.3">
      <c r="A173" s="112"/>
      <c r="B173" s="113" t="s">
        <v>52</v>
      </c>
      <c r="C173" s="221"/>
      <c r="D173" s="223"/>
      <c r="E173" s="223"/>
      <c r="F173" s="326"/>
      <c r="G173" s="223"/>
      <c r="H173" s="114"/>
      <c r="I173" s="223"/>
      <c r="J173" s="122"/>
      <c r="K173" s="223"/>
      <c r="L173" s="357"/>
      <c r="M173" s="223"/>
      <c r="N173" s="146"/>
      <c r="O173" s="146"/>
      <c r="P173" s="146"/>
      <c r="Q173" s="146"/>
      <c r="R173" s="146"/>
      <c r="S173" s="146"/>
      <c r="T173" s="223"/>
      <c r="U173" s="223"/>
      <c r="V173" s="237"/>
      <c r="W173" s="237"/>
      <c r="X173" s="237"/>
    </row>
    <row r="174" spans="1:24" ht="114.75" customHeight="1" thickBot="1" x14ac:dyDescent="0.3">
      <c r="A174" s="93"/>
      <c r="B174" s="31" t="s">
        <v>53</v>
      </c>
      <c r="C174" s="27" t="s">
        <v>435</v>
      </c>
      <c r="D174" s="104" t="s">
        <v>55</v>
      </c>
      <c r="E174" s="92">
        <v>1</v>
      </c>
      <c r="F174" s="92">
        <v>1</v>
      </c>
      <c r="G174" s="92">
        <v>2</v>
      </c>
      <c r="H174" s="92">
        <v>2</v>
      </c>
      <c r="I174" s="92">
        <v>1</v>
      </c>
      <c r="J174" s="92">
        <v>1</v>
      </c>
      <c r="K174" s="92">
        <v>1</v>
      </c>
      <c r="L174" s="158">
        <v>1</v>
      </c>
      <c r="M174" s="158">
        <v>1</v>
      </c>
      <c r="N174" s="158">
        <v>1</v>
      </c>
      <c r="O174" s="158">
        <v>1</v>
      </c>
      <c r="P174" s="158">
        <v>1</v>
      </c>
      <c r="Q174" s="158">
        <v>2</v>
      </c>
      <c r="R174" s="158">
        <v>2</v>
      </c>
      <c r="S174" s="158">
        <v>2</v>
      </c>
      <c r="T174" s="27">
        <v>3</v>
      </c>
      <c r="U174" s="27">
        <v>3</v>
      </c>
      <c r="V174" s="237"/>
      <c r="W174" s="237"/>
      <c r="X174" s="237"/>
    </row>
    <row r="175" spans="1:24" s="2" customFormat="1" ht="15.75" customHeight="1" thickBot="1" x14ac:dyDescent="0.3">
      <c r="A175" s="227" t="s">
        <v>338</v>
      </c>
      <c r="B175" s="228"/>
      <c r="C175" s="228"/>
      <c r="D175" s="228"/>
      <c r="E175" s="228"/>
      <c r="F175" s="228"/>
      <c r="G175" s="228"/>
      <c r="H175" s="228"/>
      <c r="I175" s="228"/>
      <c r="J175" s="228"/>
      <c r="K175" s="228"/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9"/>
    </row>
    <row r="176" spans="1:24" ht="15.75" thickBot="1" x14ac:dyDescent="0.3">
      <c r="A176" s="224" t="s">
        <v>57</v>
      </c>
      <c r="B176" s="225"/>
      <c r="C176" s="225"/>
      <c r="D176" s="225"/>
      <c r="E176" s="225"/>
      <c r="F176" s="225"/>
      <c r="G176" s="225"/>
      <c r="H176" s="225"/>
      <c r="I176" s="225"/>
      <c r="J176" s="225"/>
      <c r="K176" s="225"/>
      <c r="L176" s="225"/>
      <c r="M176" s="225"/>
      <c r="N176" s="225"/>
      <c r="O176" s="225"/>
      <c r="P176" s="225"/>
      <c r="Q176" s="225"/>
      <c r="R176" s="225"/>
      <c r="S176" s="225"/>
      <c r="T176" s="225"/>
      <c r="U176" s="225"/>
      <c r="V176" s="225"/>
      <c r="W176" s="225"/>
      <c r="X176" s="226"/>
    </row>
    <row r="177" spans="1:25" s="2" customFormat="1" ht="15.75" thickBot="1" x14ac:dyDescent="0.3">
      <c r="A177" s="23" t="s">
        <v>339</v>
      </c>
      <c r="B177" s="296" t="s">
        <v>317</v>
      </c>
      <c r="C177" s="297"/>
      <c r="D177" s="297"/>
      <c r="E177" s="296"/>
      <c r="F177" s="297"/>
      <c r="G177" s="297"/>
      <c r="H177" s="297"/>
      <c r="I177" s="297"/>
      <c r="J177" s="297"/>
      <c r="K177" s="297"/>
      <c r="L177" s="297"/>
      <c r="M177" s="297"/>
      <c r="N177" s="297"/>
      <c r="O177" s="297"/>
      <c r="P177" s="297"/>
      <c r="Q177" s="297"/>
      <c r="R177" s="297"/>
      <c r="S177" s="297"/>
      <c r="T177" s="297"/>
      <c r="U177" s="297"/>
      <c r="V177" s="296"/>
      <c r="W177" s="296"/>
      <c r="X177" s="298"/>
    </row>
    <row r="178" spans="1:25" s="2" customFormat="1" ht="120.75" thickBot="1" x14ac:dyDescent="0.3">
      <c r="A178" s="112"/>
      <c r="B178" s="163" t="s">
        <v>61</v>
      </c>
      <c r="C178" s="233" t="s">
        <v>72</v>
      </c>
      <c r="D178" s="39" t="s">
        <v>73</v>
      </c>
      <c r="E178" s="58">
        <v>1</v>
      </c>
      <c r="F178" s="7">
        <v>1</v>
      </c>
      <c r="G178" s="59">
        <v>0.5</v>
      </c>
      <c r="H178" s="59">
        <v>0.3</v>
      </c>
      <c r="I178" s="59">
        <v>1</v>
      </c>
      <c r="J178" s="59">
        <v>1.4</v>
      </c>
      <c r="K178" s="59">
        <v>1.5</v>
      </c>
      <c r="L178" s="59">
        <v>1.5</v>
      </c>
      <c r="M178" s="59">
        <v>1.5</v>
      </c>
      <c r="N178" s="59">
        <v>1</v>
      </c>
      <c r="O178" s="59">
        <v>1</v>
      </c>
      <c r="P178" s="59">
        <v>1</v>
      </c>
      <c r="Q178" s="59">
        <v>1</v>
      </c>
      <c r="R178" s="59">
        <v>1</v>
      </c>
      <c r="S178" s="59">
        <v>1</v>
      </c>
      <c r="T178" s="59">
        <v>1</v>
      </c>
      <c r="U178" s="59">
        <v>1</v>
      </c>
      <c r="V178" s="233" t="s">
        <v>59</v>
      </c>
      <c r="W178" s="299" t="s">
        <v>49</v>
      </c>
      <c r="X178" s="233" t="s">
        <v>54</v>
      </c>
    </row>
    <row r="179" spans="1:25" s="2" customFormat="1" ht="90.75" thickBot="1" x14ac:dyDescent="0.3">
      <c r="A179" s="112"/>
      <c r="B179" s="167" t="s">
        <v>431</v>
      </c>
      <c r="C179" s="266"/>
      <c r="D179" s="39" t="s">
        <v>28</v>
      </c>
      <c r="E179" s="39" t="s">
        <v>12</v>
      </c>
      <c r="F179" s="8">
        <v>1</v>
      </c>
      <c r="G179" s="60" t="s">
        <v>12</v>
      </c>
      <c r="H179" s="60" t="s">
        <v>12</v>
      </c>
      <c r="I179" s="60" t="s">
        <v>12</v>
      </c>
      <c r="J179" s="60">
        <v>100</v>
      </c>
      <c r="K179" s="60">
        <v>100</v>
      </c>
      <c r="L179" s="60">
        <v>100</v>
      </c>
      <c r="M179" s="60">
        <v>100</v>
      </c>
      <c r="N179" s="60">
        <v>100</v>
      </c>
      <c r="O179" s="60">
        <v>100</v>
      </c>
      <c r="P179" s="60">
        <v>100</v>
      </c>
      <c r="Q179" s="60">
        <v>100</v>
      </c>
      <c r="R179" s="60">
        <v>100</v>
      </c>
      <c r="S179" s="60">
        <v>100</v>
      </c>
      <c r="T179" s="194">
        <v>100</v>
      </c>
      <c r="U179" s="60">
        <v>100</v>
      </c>
      <c r="V179" s="266"/>
      <c r="W179" s="300"/>
      <c r="X179" s="266"/>
    </row>
    <row r="180" spans="1:25" s="2" customFormat="1" ht="90.75" thickBot="1" x14ac:dyDescent="0.3">
      <c r="A180" s="112"/>
      <c r="B180" s="159" t="s">
        <v>68</v>
      </c>
      <c r="C180" s="266"/>
      <c r="D180" s="39" t="s">
        <v>12</v>
      </c>
      <c r="E180" s="61" t="s">
        <v>12</v>
      </c>
      <c r="F180" s="27" t="s">
        <v>12</v>
      </c>
      <c r="G180" s="62" t="s">
        <v>12</v>
      </c>
      <c r="H180" s="62" t="s">
        <v>12</v>
      </c>
      <c r="I180" s="62" t="s">
        <v>12</v>
      </c>
      <c r="J180" s="62" t="s">
        <v>12</v>
      </c>
      <c r="K180" s="62" t="s">
        <v>12</v>
      </c>
      <c r="L180" s="62" t="s">
        <v>12</v>
      </c>
      <c r="M180" s="62" t="s">
        <v>12</v>
      </c>
      <c r="N180" s="62" t="s">
        <v>12</v>
      </c>
      <c r="O180" s="62" t="s">
        <v>12</v>
      </c>
      <c r="P180" s="62" t="s">
        <v>12</v>
      </c>
      <c r="Q180" s="62" t="s">
        <v>12</v>
      </c>
      <c r="R180" s="62" t="s">
        <v>12</v>
      </c>
      <c r="S180" s="62" t="s">
        <v>12</v>
      </c>
      <c r="T180" s="62" t="s">
        <v>12</v>
      </c>
      <c r="U180" s="195" t="s">
        <v>12</v>
      </c>
      <c r="V180" s="266"/>
      <c r="W180" s="300"/>
      <c r="X180" s="266"/>
    </row>
    <row r="181" spans="1:25" s="2" customFormat="1" ht="15.75" thickBot="1" x14ac:dyDescent="0.3">
      <c r="A181" s="23" t="s">
        <v>341</v>
      </c>
      <c r="B181" s="230" t="s">
        <v>410</v>
      </c>
      <c r="C181" s="231"/>
      <c r="D181" s="231"/>
      <c r="E181" s="231"/>
      <c r="F181" s="231"/>
      <c r="G181" s="231"/>
      <c r="H181" s="231"/>
      <c r="I181" s="231"/>
      <c r="J181" s="231"/>
      <c r="K181" s="231"/>
      <c r="L181" s="231"/>
      <c r="M181" s="231"/>
      <c r="N181" s="231"/>
      <c r="O181" s="231"/>
      <c r="P181" s="231"/>
      <c r="Q181" s="231"/>
      <c r="R181" s="231"/>
      <c r="S181" s="231"/>
      <c r="T181" s="231"/>
      <c r="U181" s="231"/>
      <c r="V181" s="231"/>
      <c r="W181" s="231"/>
      <c r="X181" s="232"/>
    </row>
    <row r="182" spans="1:25" ht="108.75" customHeight="1" thickBot="1" x14ac:dyDescent="0.3">
      <c r="A182" s="112"/>
      <c r="B182" s="147" t="s">
        <v>60</v>
      </c>
      <c r="C182" s="147" t="s">
        <v>74</v>
      </c>
      <c r="D182" s="159" t="s">
        <v>28</v>
      </c>
      <c r="E182" s="44">
        <v>70</v>
      </c>
      <c r="F182" s="44">
        <v>68</v>
      </c>
      <c r="G182" s="44">
        <v>70</v>
      </c>
      <c r="H182" s="44">
        <v>70</v>
      </c>
      <c r="I182" s="44">
        <v>68</v>
      </c>
      <c r="J182" s="123">
        <v>70</v>
      </c>
      <c r="K182" s="124">
        <v>66</v>
      </c>
      <c r="L182" s="196">
        <v>66</v>
      </c>
      <c r="M182" s="123">
        <v>63</v>
      </c>
      <c r="N182" s="26">
        <v>63</v>
      </c>
      <c r="O182" s="26">
        <v>63</v>
      </c>
      <c r="P182" s="26">
        <v>63</v>
      </c>
      <c r="Q182" s="26">
        <v>62.5</v>
      </c>
      <c r="R182" s="26">
        <v>62</v>
      </c>
      <c r="S182" s="26">
        <v>61</v>
      </c>
      <c r="T182" s="77">
        <v>60</v>
      </c>
      <c r="U182" s="11">
        <v>60</v>
      </c>
      <c r="V182" s="145" t="s">
        <v>59</v>
      </c>
      <c r="W182" s="166" t="s">
        <v>49</v>
      </c>
      <c r="X182" s="145" t="s">
        <v>58</v>
      </c>
    </row>
    <row r="183" spans="1:25" s="2" customFormat="1" ht="24" customHeight="1" thickBot="1" x14ac:dyDescent="0.3">
      <c r="A183" s="8" t="s">
        <v>342</v>
      </c>
      <c r="B183" s="230" t="s">
        <v>319</v>
      </c>
      <c r="C183" s="231"/>
      <c r="D183" s="231"/>
      <c r="E183" s="231"/>
      <c r="F183" s="231"/>
      <c r="G183" s="231"/>
      <c r="H183" s="231"/>
      <c r="I183" s="231"/>
      <c r="J183" s="231"/>
      <c r="K183" s="231"/>
      <c r="L183" s="231"/>
      <c r="M183" s="231"/>
      <c r="N183" s="231"/>
      <c r="O183" s="231"/>
      <c r="P183" s="231"/>
      <c r="Q183" s="231"/>
      <c r="R183" s="231"/>
      <c r="S183" s="231"/>
      <c r="T183" s="231"/>
      <c r="U183" s="231"/>
      <c r="V183" s="231"/>
      <c r="W183" s="231"/>
      <c r="X183" s="232"/>
    </row>
    <row r="184" spans="1:25" s="2" customFormat="1" ht="25.5" customHeight="1" thickBot="1" x14ac:dyDescent="0.3">
      <c r="A184" s="8" t="s">
        <v>343</v>
      </c>
      <c r="B184" s="230" t="s">
        <v>318</v>
      </c>
      <c r="C184" s="231"/>
      <c r="D184" s="231"/>
      <c r="E184" s="231"/>
      <c r="F184" s="231"/>
      <c r="G184" s="231"/>
      <c r="H184" s="231"/>
      <c r="I184" s="231"/>
      <c r="J184" s="231"/>
      <c r="K184" s="231"/>
      <c r="L184" s="231"/>
      <c r="M184" s="231"/>
      <c r="N184" s="231"/>
      <c r="O184" s="231"/>
      <c r="P184" s="231"/>
      <c r="Q184" s="231"/>
      <c r="R184" s="231"/>
      <c r="S184" s="231"/>
      <c r="T184" s="231"/>
      <c r="U184" s="231"/>
      <c r="V184" s="231"/>
      <c r="W184" s="231"/>
      <c r="X184" s="232"/>
    </row>
    <row r="185" spans="1:25" s="2" customFormat="1" ht="38.25" customHeight="1" thickBot="1" x14ac:dyDescent="0.3">
      <c r="A185" s="112"/>
      <c r="B185" s="39" t="s">
        <v>320</v>
      </c>
      <c r="C185" s="39" t="s">
        <v>321</v>
      </c>
      <c r="D185" s="39" t="s">
        <v>28</v>
      </c>
      <c r="E185" s="7">
        <v>0</v>
      </c>
      <c r="F185" s="7">
        <v>0</v>
      </c>
      <c r="G185" s="7">
        <v>0</v>
      </c>
      <c r="H185" s="7">
        <v>100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39" t="s">
        <v>12</v>
      </c>
      <c r="W185" s="39" t="s">
        <v>322</v>
      </c>
      <c r="X185" s="39" t="s">
        <v>323</v>
      </c>
    </row>
    <row r="186" spans="1:25" s="2" customFormat="1" ht="23.25" customHeight="1" thickBot="1" x14ac:dyDescent="0.3">
      <c r="A186" s="8" t="s">
        <v>344</v>
      </c>
      <c r="B186" s="297" t="s">
        <v>324</v>
      </c>
      <c r="C186" s="297"/>
      <c r="D186" s="297"/>
      <c r="E186" s="297"/>
      <c r="F186" s="297"/>
      <c r="G186" s="297"/>
      <c r="H186" s="297"/>
      <c r="I186" s="297"/>
      <c r="J186" s="297"/>
      <c r="K186" s="297"/>
      <c r="L186" s="297"/>
      <c r="M186" s="297"/>
      <c r="N186" s="297"/>
      <c r="O186" s="297"/>
      <c r="P186" s="297"/>
      <c r="Q186" s="297"/>
      <c r="R186" s="297"/>
      <c r="S186" s="297"/>
      <c r="T186" s="297"/>
      <c r="U186" s="297"/>
      <c r="V186" s="297"/>
      <c r="W186" s="297"/>
      <c r="X186" s="301"/>
    </row>
    <row r="187" spans="1:25" s="2" customFormat="1" ht="104.25" customHeight="1" thickBot="1" x14ac:dyDescent="0.3">
      <c r="A187" s="93"/>
      <c r="B187" s="39" t="s">
        <v>325</v>
      </c>
      <c r="C187" s="39" t="s">
        <v>326</v>
      </c>
      <c r="D187" s="39" t="s">
        <v>12</v>
      </c>
      <c r="E187" s="39" t="s">
        <v>12</v>
      </c>
      <c r="F187" s="39" t="s">
        <v>12</v>
      </c>
      <c r="G187" s="39" t="s">
        <v>12</v>
      </c>
      <c r="H187" s="39" t="s">
        <v>12</v>
      </c>
      <c r="I187" s="39" t="s">
        <v>12</v>
      </c>
      <c r="J187" s="39" t="s">
        <v>12</v>
      </c>
      <c r="K187" s="39" t="s">
        <v>12</v>
      </c>
      <c r="L187" s="39" t="s">
        <v>12</v>
      </c>
      <c r="M187" s="39" t="s">
        <v>12</v>
      </c>
      <c r="N187" s="39" t="s">
        <v>12</v>
      </c>
      <c r="O187" s="39" t="s">
        <v>12</v>
      </c>
      <c r="P187" s="39" t="s">
        <v>12</v>
      </c>
      <c r="Q187" s="39" t="s">
        <v>12</v>
      </c>
      <c r="R187" s="39" t="s">
        <v>12</v>
      </c>
      <c r="S187" s="39" t="s">
        <v>12</v>
      </c>
      <c r="T187" s="39" t="s">
        <v>12</v>
      </c>
      <c r="U187" s="39" t="s">
        <v>12</v>
      </c>
      <c r="V187" s="39" t="s">
        <v>59</v>
      </c>
      <c r="W187" s="39" t="s">
        <v>322</v>
      </c>
      <c r="X187" s="39" t="s">
        <v>323</v>
      </c>
      <c r="Y187" s="50"/>
    </row>
    <row r="188" spans="1:25" ht="15.75" thickBot="1" x14ac:dyDescent="0.3">
      <c r="A188" s="224" t="s">
        <v>75</v>
      </c>
      <c r="B188" s="225"/>
      <c r="C188" s="225"/>
      <c r="D188" s="225"/>
      <c r="E188" s="225"/>
      <c r="F188" s="225"/>
      <c r="G188" s="225"/>
      <c r="H188" s="225"/>
      <c r="I188" s="225"/>
      <c r="J188" s="225"/>
      <c r="K188" s="225"/>
      <c r="L188" s="225"/>
      <c r="M188" s="225"/>
      <c r="N188" s="225"/>
      <c r="O188" s="225"/>
      <c r="P188" s="225"/>
      <c r="Q188" s="225"/>
      <c r="R188" s="225"/>
      <c r="S188" s="225"/>
      <c r="T188" s="225"/>
      <c r="U188" s="225"/>
      <c r="V188" s="225"/>
      <c r="W188" s="225"/>
      <c r="X188" s="226"/>
    </row>
    <row r="189" spans="1:25" s="2" customFormat="1" ht="15.75" thickBot="1" x14ac:dyDescent="0.3">
      <c r="A189" s="23" t="s">
        <v>345</v>
      </c>
      <c r="B189" s="230" t="s">
        <v>328</v>
      </c>
      <c r="C189" s="231"/>
      <c r="D189" s="231"/>
      <c r="E189" s="231"/>
      <c r="F189" s="231"/>
      <c r="G189" s="231"/>
      <c r="H189" s="231"/>
      <c r="I189" s="231"/>
      <c r="J189" s="231"/>
      <c r="K189" s="231"/>
      <c r="L189" s="231"/>
      <c r="M189" s="231"/>
      <c r="N189" s="231"/>
      <c r="O189" s="231"/>
      <c r="P189" s="231"/>
      <c r="Q189" s="231"/>
      <c r="R189" s="231"/>
      <c r="S189" s="231"/>
      <c r="T189" s="231"/>
      <c r="U189" s="231"/>
      <c r="V189" s="231"/>
      <c r="W189" s="231"/>
      <c r="X189" s="232"/>
    </row>
    <row r="190" spans="1:25" s="2" customFormat="1" ht="15.75" thickBot="1" x14ac:dyDescent="0.3">
      <c r="A190" s="45" t="s">
        <v>346</v>
      </c>
      <c r="B190" s="230" t="s">
        <v>329</v>
      </c>
      <c r="C190" s="231"/>
      <c r="D190" s="231"/>
      <c r="E190" s="231"/>
      <c r="F190" s="231"/>
      <c r="G190" s="231"/>
      <c r="H190" s="231"/>
      <c r="I190" s="231"/>
      <c r="J190" s="231"/>
      <c r="K190" s="231"/>
      <c r="L190" s="231"/>
      <c r="M190" s="231"/>
      <c r="N190" s="231"/>
      <c r="O190" s="231"/>
      <c r="P190" s="231"/>
      <c r="Q190" s="231"/>
      <c r="R190" s="231"/>
      <c r="S190" s="231"/>
      <c r="T190" s="231"/>
      <c r="U190" s="231"/>
      <c r="V190" s="231"/>
      <c r="W190" s="231"/>
      <c r="X190" s="232"/>
    </row>
    <row r="191" spans="1:25" s="2" customFormat="1" ht="15.75" thickBot="1" x14ac:dyDescent="0.3">
      <c r="A191" s="23" t="s">
        <v>347</v>
      </c>
      <c r="B191" s="230" t="s">
        <v>330</v>
      </c>
      <c r="C191" s="231"/>
      <c r="D191" s="231"/>
      <c r="E191" s="231"/>
      <c r="F191" s="231"/>
      <c r="G191" s="231"/>
      <c r="H191" s="231"/>
      <c r="I191" s="231"/>
      <c r="J191" s="231"/>
      <c r="K191" s="231"/>
      <c r="L191" s="231"/>
      <c r="M191" s="231"/>
      <c r="N191" s="231"/>
      <c r="O191" s="231"/>
      <c r="P191" s="231"/>
      <c r="Q191" s="231"/>
      <c r="R191" s="231"/>
      <c r="S191" s="231"/>
      <c r="T191" s="231"/>
      <c r="U191" s="231"/>
      <c r="V191" s="231"/>
      <c r="W191" s="231"/>
      <c r="X191" s="232"/>
    </row>
    <row r="192" spans="1:25" ht="151.5" customHeight="1" thickBot="1" x14ac:dyDescent="0.3">
      <c r="A192" s="205"/>
      <c r="B192" s="8" t="s">
        <v>440</v>
      </c>
      <c r="C192" s="240" t="s">
        <v>97</v>
      </c>
      <c r="D192" s="27" t="s">
        <v>82</v>
      </c>
      <c r="E192" s="110">
        <v>2.2000000000000002</v>
      </c>
      <c r="F192" s="112">
        <v>2.2000000000000002</v>
      </c>
      <c r="G192" s="63">
        <v>0</v>
      </c>
      <c r="H192" s="43">
        <v>0</v>
      </c>
      <c r="I192" s="43">
        <v>2.2000000000000002</v>
      </c>
      <c r="J192" s="43">
        <v>2.5</v>
      </c>
      <c r="K192" s="43">
        <v>0</v>
      </c>
      <c r="L192" s="5">
        <v>0</v>
      </c>
      <c r="M192" s="5">
        <v>0.54</v>
      </c>
      <c r="N192" s="5">
        <v>0.54</v>
      </c>
      <c r="O192" s="5">
        <v>0</v>
      </c>
      <c r="P192" s="5">
        <v>0</v>
      </c>
      <c r="Q192" s="5">
        <v>0.63</v>
      </c>
      <c r="R192" s="5">
        <v>0</v>
      </c>
      <c r="S192" s="5">
        <v>0</v>
      </c>
      <c r="T192" s="5">
        <v>0</v>
      </c>
      <c r="U192" s="5">
        <v>0</v>
      </c>
      <c r="V192" s="27" t="s">
        <v>59</v>
      </c>
      <c r="W192" s="95" t="s">
        <v>49</v>
      </c>
      <c r="X192" s="96" t="s">
        <v>58</v>
      </c>
    </row>
    <row r="193" spans="1:24" s="2" customFormat="1" ht="57" customHeight="1" thickBot="1" x14ac:dyDescent="0.3">
      <c r="A193" s="206"/>
      <c r="B193" s="133" t="s">
        <v>441</v>
      </c>
      <c r="C193" s="250"/>
      <c r="D193" s="6" t="s">
        <v>442</v>
      </c>
      <c r="E193" s="130"/>
      <c r="F193" s="134"/>
      <c r="G193" s="63"/>
      <c r="H193" s="129"/>
      <c r="I193" s="129"/>
      <c r="J193" s="129"/>
      <c r="K193" s="129"/>
      <c r="L193" s="142" t="s">
        <v>12</v>
      </c>
      <c r="M193" s="5" t="s">
        <v>12</v>
      </c>
      <c r="N193" s="5" t="s">
        <v>12</v>
      </c>
      <c r="O193" s="5" t="s">
        <v>12</v>
      </c>
      <c r="P193" s="5" t="s">
        <v>12</v>
      </c>
      <c r="Q193" s="5">
        <v>0.63</v>
      </c>
      <c r="R193" s="5" t="s">
        <v>12</v>
      </c>
      <c r="S193" s="5" t="s">
        <v>12</v>
      </c>
      <c r="T193" s="5" t="s">
        <v>12</v>
      </c>
      <c r="U193" s="5" t="s">
        <v>12</v>
      </c>
      <c r="V193" s="8" t="s">
        <v>443</v>
      </c>
      <c r="W193" s="131"/>
      <c r="X193" s="132"/>
    </row>
    <row r="194" spans="1:24" s="2" customFormat="1" ht="67.5" customHeight="1" thickBot="1" x14ac:dyDescent="0.3">
      <c r="A194" s="112"/>
      <c r="B194" s="111" t="s">
        <v>77</v>
      </c>
      <c r="C194" s="8" t="s">
        <v>327</v>
      </c>
      <c r="D194" s="8" t="s">
        <v>28</v>
      </c>
      <c r="E194" s="112">
        <v>100</v>
      </c>
      <c r="F194" s="112">
        <v>100</v>
      </c>
      <c r="G194" s="112">
        <v>100</v>
      </c>
      <c r="H194" s="94">
        <v>100</v>
      </c>
      <c r="I194" s="94">
        <v>100</v>
      </c>
      <c r="J194" s="94">
        <v>100</v>
      </c>
      <c r="K194" s="94">
        <v>100</v>
      </c>
      <c r="L194" s="142">
        <v>100</v>
      </c>
      <c r="M194" s="5">
        <v>100</v>
      </c>
      <c r="N194" s="5">
        <v>100</v>
      </c>
      <c r="O194" s="5">
        <v>100</v>
      </c>
      <c r="P194" s="5">
        <v>100</v>
      </c>
      <c r="Q194" s="5">
        <v>100</v>
      </c>
      <c r="R194" s="5">
        <v>100</v>
      </c>
      <c r="S194" s="5">
        <v>100</v>
      </c>
      <c r="T194" s="5">
        <v>100</v>
      </c>
      <c r="U194" s="5">
        <v>100</v>
      </c>
      <c r="V194" s="8" t="s">
        <v>12</v>
      </c>
      <c r="W194" s="22" t="s">
        <v>49</v>
      </c>
      <c r="X194" s="8" t="s">
        <v>416</v>
      </c>
    </row>
    <row r="195" spans="1:24" ht="15.75" thickBot="1" x14ac:dyDescent="0.3">
      <c r="A195" s="224" t="s">
        <v>76</v>
      </c>
      <c r="B195" s="225"/>
      <c r="C195" s="225"/>
      <c r="D195" s="225"/>
      <c r="E195" s="225"/>
      <c r="F195" s="225"/>
      <c r="G195" s="225"/>
      <c r="H195" s="225"/>
      <c r="I195" s="225"/>
      <c r="J195" s="225"/>
      <c r="K195" s="225"/>
      <c r="L195" s="225"/>
      <c r="M195" s="225"/>
      <c r="N195" s="225"/>
      <c r="O195" s="225"/>
      <c r="P195" s="225"/>
      <c r="Q195" s="225"/>
      <c r="R195" s="225"/>
      <c r="S195" s="225"/>
      <c r="T195" s="225"/>
      <c r="U195" s="225"/>
      <c r="V195" s="225"/>
      <c r="W195" s="225"/>
      <c r="X195" s="226"/>
    </row>
    <row r="196" spans="1:24" s="2" customFormat="1" ht="15.75" thickBot="1" x14ac:dyDescent="0.3">
      <c r="A196" s="23" t="s">
        <v>348</v>
      </c>
      <c r="B196" s="230" t="s">
        <v>334</v>
      </c>
      <c r="C196" s="231"/>
      <c r="D196" s="231"/>
      <c r="E196" s="231"/>
      <c r="F196" s="231"/>
      <c r="G196" s="231"/>
      <c r="H196" s="231"/>
      <c r="I196" s="231"/>
      <c r="J196" s="231"/>
      <c r="K196" s="231"/>
      <c r="L196" s="231"/>
      <c r="M196" s="231"/>
      <c r="N196" s="231"/>
      <c r="O196" s="231"/>
      <c r="P196" s="231"/>
      <c r="Q196" s="231"/>
      <c r="R196" s="231"/>
      <c r="S196" s="231"/>
      <c r="T196" s="231"/>
      <c r="U196" s="231"/>
      <c r="V196" s="231"/>
      <c r="W196" s="231"/>
      <c r="X196" s="232"/>
    </row>
    <row r="197" spans="1:24" s="2" customFormat="1" ht="15.75" thickBot="1" x14ac:dyDescent="0.3">
      <c r="A197" s="23" t="s">
        <v>349</v>
      </c>
      <c r="B197" s="230" t="s">
        <v>335</v>
      </c>
      <c r="C197" s="231"/>
      <c r="D197" s="231"/>
      <c r="E197" s="231"/>
      <c r="F197" s="231"/>
      <c r="G197" s="231"/>
      <c r="H197" s="231"/>
      <c r="I197" s="231"/>
      <c r="J197" s="231"/>
      <c r="K197" s="231"/>
      <c r="L197" s="231"/>
      <c r="M197" s="231"/>
      <c r="N197" s="231"/>
      <c r="O197" s="231"/>
      <c r="P197" s="231"/>
      <c r="Q197" s="231"/>
      <c r="R197" s="231"/>
      <c r="S197" s="231"/>
      <c r="T197" s="231"/>
      <c r="U197" s="231"/>
      <c r="V197" s="231"/>
      <c r="W197" s="231"/>
      <c r="X197" s="232"/>
    </row>
    <row r="198" spans="1:24" s="2" customFormat="1" ht="15.75" thickBot="1" x14ac:dyDescent="0.3">
      <c r="A198" s="23" t="s">
        <v>350</v>
      </c>
      <c r="B198" s="230" t="s">
        <v>336</v>
      </c>
      <c r="C198" s="231"/>
      <c r="D198" s="231"/>
      <c r="E198" s="231"/>
      <c r="F198" s="231"/>
      <c r="G198" s="231"/>
      <c r="H198" s="231"/>
      <c r="I198" s="231"/>
      <c r="J198" s="231"/>
      <c r="K198" s="231"/>
      <c r="L198" s="231"/>
      <c r="M198" s="231"/>
      <c r="N198" s="231"/>
      <c r="O198" s="231"/>
      <c r="P198" s="231"/>
      <c r="Q198" s="231"/>
      <c r="R198" s="231"/>
      <c r="S198" s="231"/>
      <c r="T198" s="231"/>
      <c r="U198" s="231"/>
      <c r="V198" s="231"/>
      <c r="W198" s="231"/>
      <c r="X198" s="232"/>
    </row>
    <row r="199" spans="1:24" s="2" customFormat="1" ht="15.75" thickBot="1" x14ac:dyDescent="0.3">
      <c r="A199" s="23" t="s">
        <v>351</v>
      </c>
      <c r="B199" s="230" t="s">
        <v>337</v>
      </c>
      <c r="C199" s="231"/>
      <c r="D199" s="231"/>
      <c r="E199" s="231"/>
      <c r="F199" s="231"/>
      <c r="G199" s="231"/>
      <c r="H199" s="231"/>
      <c r="I199" s="231"/>
      <c r="J199" s="231"/>
      <c r="K199" s="231"/>
      <c r="L199" s="231"/>
      <c r="M199" s="231"/>
      <c r="N199" s="231"/>
      <c r="O199" s="231"/>
      <c r="P199" s="231"/>
      <c r="Q199" s="231"/>
      <c r="R199" s="231"/>
      <c r="S199" s="231"/>
      <c r="T199" s="231"/>
      <c r="U199" s="231"/>
      <c r="V199" s="231"/>
      <c r="W199" s="231"/>
      <c r="X199" s="232"/>
    </row>
    <row r="200" spans="1:24" ht="64.5" customHeight="1" thickBot="1" x14ac:dyDescent="0.3">
      <c r="A200" s="93"/>
      <c r="B200" s="27" t="s">
        <v>78</v>
      </c>
      <c r="C200" s="27" t="s">
        <v>98</v>
      </c>
      <c r="D200" s="27" t="s">
        <v>28</v>
      </c>
      <c r="E200" s="92">
        <v>100</v>
      </c>
      <c r="F200" s="92">
        <v>100</v>
      </c>
      <c r="G200" s="92">
        <v>100</v>
      </c>
      <c r="H200" s="92">
        <v>100</v>
      </c>
      <c r="I200" s="92">
        <v>100</v>
      </c>
      <c r="J200" s="92">
        <v>100</v>
      </c>
      <c r="K200" s="92">
        <v>100</v>
      </c>
      <c r="L200" s="158">
        <v>100</v>
      </c>
      <c r="M200" s="158">
        <v>100</v>
      </c>
      <c r="N200" s="158">
        <v>100</v>
      </c>
      <c r="O200" s="158">
        <v>100</v>
      </c>
      <c r="P200" s="158">
        <v>100</v>
      </c>
      <c r="Q200" s="158">
        <v>100</v>
      </c>
      <c r="R200" s="158">
        <v>100</v>
      </c>
      <c r="S200" s="158">
        <v>100</v>
      </c>
      <c r="T200" s="158">
        <v>100</v>
      </c>
      <c r="U200" s="158">
        <v>100</v>
      </c>
      <c r="V200" s="27" t="s">
        <v>12</v>
      </c>
      <c r="W200" s="95" t="s">
        <v>49</v>
      </c>
      <c r="X200" s="27" t="s">
        <v>416</v>
      </c>
    </row>
    <row r="201" spans="1:24" ht="24" customHeight="1" thickBot="1" x14ac:dyDescent="0.3">
      <c r="A201" s="224" t="s">
        <v>79</v>
      </c>
      <c r="B201" s="225"/>
      <c r="C201" s="225"/>
      <c r="D201" s="225"/>
      <c r="E201" s="225"/>
      <c r="F201" s="225"/>
      <c r="G201" s="225"/>
      <c r="H201" s="225"/>
      <c r="I201" s="225"/>
      <c r="J201" s="225"/>
      <c r="K201" s="225"/>
      <c r="L201" s="225"/>
      <c r="M201" s="225"/>
      <c r="N201" s="225"/>
      <c r="O201" s="225"/>
      <c r="P201" s="225"/>
      <c r="Q201" s="225"/>
      <c r="R201" s="225"/>
      <c r="S201" s="225"/>
      <c r="T201" s="225"/>
      <c r="U201" s="225"/>
      <c r="V201" s="225"/>
      <c r="W201" s="225"/>
      <c r="X201" s="226"/>
    </row>
    <row r="202" spans="1:24" s="2" customFormat="1" ht="24" customHeight="1" thickBot="1" x14ac:dyDescent="0.3">
      <c r="A202" s="23" t="s">
        <v>352</v>
      </c>
      <c r="B202" s="230" t="s">
        <v>331</v>
      </c>
      <c r="C202" s="231"/>
      <c r="D202" s="231"/>
      <c r="E202" s="231"/>
      <c r="F202" s="231"/>
      <c r="G202" s="231"/>
      <c r="H202" s="231"/>
      <c r="I202" s="231"/>
      <c r="J202" s="231"/>
      <c r="K202" s="231"/>
      <c r="L202" s="231"/>
      <c r="M202" s="231"/>
      <c r="N202" s="231"/>
      <c r="O202" s="231"/>
      <c r="P202" s="231"/>
      <c r="Q202" s="231"/>
      <c r="R202" s="231"/>
      <c r="S202" s="231"/>
      <c r="T202" s="231"/>
      <c r="U202" s="231"/>
      <c r="V202" s="231"/>
      <c r="W202" s="231"/>
      <c r="X202" s="232"/>
    </row>
    <row r="203" spans="1:24" s="2" customFormat="1" ht="24" customHeight="1" thickBot="1" x14ac:dyDescent="0.3">
      <c r="A203" s="23" t="s">
        <v>353</v>
      </c>
      <c r="B203" s="230" t="s">
        <v>332</v>
      </c>
      <c r="C203" s="231"/>
      <c r="D203" s="231"/>
      <c r="E203" s="231"/>
      <c r="F203" s="231"/>
      <c r="G203" s="231"/>
      <c r="H203" s="231"/>
      <c r="I203" s="231"/>
      <c r="J203" s="231"/>
      <c r="K203" s="231"/>
      <c r="L203" s="231"/>
      <c r="M203" s="231"/>
      <c r="N203" s="231"/>
      <c r="O203" s="231"/>
      <c r="P203" s="231"/>
      <c r="Q203" s="231"/>
      <c r="R203" s="231"/>
      <c r="S203" s="231"/>
      <c r="T203" s="231"/>
      <c r="U203" s="231"/>
      <c r="V203" s="231"/>
      <c r="W203" s="231"/>
      <c r="X203" s="232"/>
    </row>
    <row r="204" spans="1:24" s="2" customFormat="1" ht="24" customHeight="1" thickBot="1" x14ac:dyDescent="0.3">
      <c r="A204" s="23" t="s">
        <v>354</v>
      </c>
      <c r="B204" s="230" t="s">
        <v>333</v>
      </c>
      <c r="C204" s="231"/>
      <c r="D204" s="231"/>
      <c r="E204" s="231"/>
      <c r="F204" s="231"/>
      <c r="G204" s="231"/>
      <c r="H204" s="231"/>
      <c r="I204" s="231"/>
      <c r="J204" s="231"/>
      <c r="K204" s="231"/>
      <c r="L204" s="231"/>
      <c r="M204" s="231"/>
      <c r="N204" s="231"/>
      <c r="O204" s="231"/>
      <c r="P204" s="231"/>
      <c r="Q204" s="231"/>
      <c r="R204" s="231"/>
      <c r="S204" s="231"/>
      <c r="T204" s="231"/>
      <c r="U204" s="231"/>
      <c r="V204" s="231"/>
      <c r="W204" s="231"/>
      <c r="X204" s="232"/>
    </row>
    <row r="205" spans="1:24" ht="103.5" customHeight="1" thickBot="1" x14ac:dyDescent="0.3">
      <c r="A205" s="112"/>
      <c r="B205" s="27" t="s">
        <v>80</v>
      </c>
      <c r="C205" s="27" t="s">
        <v>340</v>
      </c>
      <c r="D205" s="27" t="s">
        <v>82</v>
      </c>
      <c r="E205" s="27" t="s">
        <v>12</v>
      </c>
      <c r="F205" s="27" t="s">
        <v>12</v>
      </c>
      <c r="G205" s="27" t="s">
        <v>12</v>
      </c>
      <c r="H205" s="27" t="s">
        <v>12</v>
      </c>
      <c r="I205" s="27" t="s">
        <v>12</v>
      </c>
      <c r="J205" s="27" t="s">
        <v>12</v>
      </c>
      <c r="K205" s="27" t="s">
        <v>12</v>
      </c>
      <c r="L205" s="27" t="s">
        <v>12</v>
      </c>
      <c r="M205" s="27" t="s">
        <v>12</v>
      </c>
      <c r="N205" s="27" t="s">
        <v>12</v>
      </c>
      <c r="O205" s="27" t="s">
        <v>12</v>
      </c>
      <c r="P205" s="27" t="s">
        <v>12</v>
      </c>
      <c r="Q205" s="27" t="s">
        <v>12</v>
      </c>
      <c r="R205" s="27" t="s">
        <v>12</v>
      </c>
      <c r="S205" s="27" t="s">
        <v>12</v>
      </c>
      <c r="T205" s="27" t="s">
        <v>12</v>
      </c>
      <c r="U205" s="27" t="s">
        <v>12</v>
      </c>
      <c r="V205" s="27" t="s">
        <v>59</v>
      </c>
      <c r="W205" s="95" t="s">
        <v>49</v>
      </c>
      <c r="X205" s="96" t="s">
        <v>58</v>
      </c>
    </row>
    <row r="206" spans="1:24" ht="15.75" thickBot="1" x14ac:dyDescent="0.3">
      <c r="A206" s="224" t="s">
        <v>81</v>
      </c>
      <c r="B206" s="225"/>
      <c r="C206" s="225"/>
      <c r="D206" s="225"/>
      <c r="E206" s="225"/>
      <c r="F206" s="225"/>
      <c r="G206" s="225"/>
      <c r="H206" s="225"/>
      <c r="I206" s="225"/>
      <c r="J206" s="225"/>
      <c r="K206" s="225"/>
      <c r="L206" s="225"/>
      <c r="M206" s="225"/>
      <c r="N206" s="225"/>
      <c r="O206" s="225"/>
      <c r="P206" s="225"/>
      <c r="Q206" s="225"/>
      <c r="R206" s="225"/>
      <c r="S206" s="225"/>
      <c r="T206" s="225"/>
      <c r="U206" s="225"/>
      <c r="V206" s="225"/>
      <c r="W206" s="225"/>
      <c r="X206" s="226"/>
    </row>
    <row r="207" spans="1:24" s="2" customFormat="1" ht="15.75" thickBot="1" x14ac:dyDescent="0.3">
      <c r="A207" s="23" t="s">
        <v>355</v>
      </c>
      <c r="B207" s="230" t="s">
        <v>356</v>
      </c>
      <c r="C207" s="231"/>
      <c r="D207" s="231"/>
      <c r="E207" s="231"/>
      <c r="F207" s="231"/>
      <c r="G207" s="231"/>
      <c r="H207" s="231"/>
      <c r="I207" s="231"/>
      <c r="J207" s="231"/>
      <c r="K207" s="231"/>
      <c r="L207" s="231"/>
      <c r="M207" s="231"/>
      <c r="N207" s="231"/>
      <c r="O207" s="231"/>
      <c r="P207" s="231"/>
      <c r="Q207" s="231"/>
      <c r="R207" s="231"/>
      <c r="S207" s="231"/>
      <c r="T207" s="231"/>
      <c r="U207" s="231"/>
      <c r="V207" s="231"/>
      <c r="W207" s="231"/>
      <c r="X207" s="232"/>
    </row>
    <row r="208" spans="1:24" s="2" customFormat="1" ht="15.75" thickBot="1" x14ac:dyDescent="0.3">
      <c r="A208" s="23" t="s">
        <v>357</v>
      </c>
      <c r="B208" s="230" t="s">
        <v>358</v>
      </c>
      <c r="C208" s="231"/>
      <c r="D208" s="231"/>
      <c r="E208" s="231"/>
      <c r="F208" s="231"/>
      <c r="G208" s="231"/>
      <c r="H208" s="231"/>
      <c r="I208" s="231"/>
      <c r="J208" s="231"/>
      <c r="K208" s="231"/>
      <c r="L208" s="231"/>
      <c r="M208" s="231"/>
      <c r="N208" s="231"/>
      <c r="O208" s="231"/>
      <c r="P208" s="231"/>
      <c r="Q208" s="231"/>
      <c r="R208" s="231"/>
      <c r="S208" s="231"/>
      <c r="T208" s="231"/>
      <c r="U208" s="231"/>
      <c r="V208" s="231"/>
      <c r="W208" s="231"/>
      <c r="X208" s="232"/>
    </row>
    <row r="209" spans="1:25" s="2" customFormat="1" ht="15.75" thickBot="1" x14ac:dyDescent="0.3">
      <c r="A209" s="23" t="s">
        <v>359</v>
      </c>
      <c r="B209" s="230" t="s">
        <v>360</v>
      </c>
      <c r="C209" s="231"/>
      <c r="D209" s="231"/>
      <c r="E209" s="231"/>
      <c r="F209" s="231"/>
      <c r="G209" s="231"/>
      <c r="H209" s="231"/>
      <c r="I209" s="231"/>
      <c r="J209" s="231"/>
      <c r="K209" s="231"/>
      <c r="L209" s="231"/>
      <c r="M209" s="231"/>
      <c r="N209" s="231"/>
      <c r="O209" s="231"/>
      <c r="P209" s="231"/>
      <c r="Q209" s="231"/>
      <c r="R209" s="231"/>
      <c r="S209" s="231"/>
      <c r="T209" s="231"/>
      <c r="U209" s="231"/>
      <c r="V209" s="231"/>
      <c r="W209" s="231"/>
      <c r="X209" s="232"/>
    </row>
    <row r="210" spans="1:25" s="2" customFormat="1" ht="15.75" thickBot="1" x14ac:dyDescent="0.3">
      <c r="A210" s="23" t="s">
        <v>361</v>
      </c>
      <c r="B210" s="230" t="s">
        <v>362</v>
      </c>
      <c r="C210" s="231"/>
      <c r="D210" s="231"/>
      <c r="E210" s="231"/>
      <c r="F210" s="231"/>
      <c r="G210" s="231"/>
      <c r="H210" s="231"/>
      <c r="I210" s="231"/>
      <c r="J210" s="231"/>
      <c r="K210" s="231"/>
      <c r="L210" s="231"/>
      <c r="M210" s="231"/>
      <c r="N210" s="231"/>
      <c r="O210" s="231"/>
      <c r="P210" s="231"/>
      <c r="Q210" s="231"/>
      <c r="R210" s="231"/>
      <c r="S210" s="231"/>
      <c r="T210" s="231"/>
      <c r="U210" s="231"/>
      <c r="V210" s="231"/>
      <c r="W210" s="231"/>
      <c r="X210" s="232"/>
    </row>
    <row r="211" spans="1:25" s="2" customFormat="1" ht="75.75" thickBot="1" x14ac:dyDescent="0.3">
      <c r="A211" s="203"/>
      <c r="B211" s="205" t="s">
        <v>369</v>
      </c>
      <c r="C211" s="135" t="s">
        <v>370</v>
      </c>
      <c r="D211" s="20" t="s">
        <v>30</v>
      </c>
      <c r="E211" s="20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137">
        <v>0</v>
      </c>
      <c r="M211" s="137">
        <v>0</v>
      </c>
      <c r="N211" s="197">
        <v>0</v>
      </c>
      <c r="O211" s="137" t="s">
        <v>12</v>
      </c>
      <c r="P211" s="197">
        <v>0.56499999999999995</v>
      </c>
      <c r="Q211" s="137" t="s">
        <v>12</v>
      </c>
      <c r="R211" s="137" t="s">
        <v>12</v>
      </c>
      <c r="S211" s="137" t="s">
        <v>12</v>
      </c>
      <c r="T211" s="197">
        <v>2.5</v>
      </c>
      <c r="U211" s="197">
        <v>5</v>
      </c>
      <c r="V211" s="20" t="s">
        <v>448</v>
      </c>
      <c r="W211" s="205" t="s">
        <v>107</v>
      </c>
      <c r="X211" s="210" t="s">
        <v>371</v>
      </c>
    </row>
    <row r="212" spans="1:25" s="2" customFormat="1" ht="107.25" customHeight="1" thickBot="1" x14ac:dyDescent="0.3">
      <c r="A212" s="204"/>
      <c r="B212" s="206"/>
      <c r="C212" s="20" t="s">
        <v>444</v>
      </c>
      <c r="D212" s="20" t="s">
        <v>126</v>
      </c>
      <c r="E212" s="136"/>
      <c r="F212" s="136"/>
      <c r="G212" s="136"/>
      <c r="H212" s="136"/>
      <c r="I212" s="136"/>
      <c r="J212" s="136"/>
      <c r="K212" s="136"/>
      <c r="L212" s="5">
        <v>0</v>
      </c>
      <c r="M212" s="5">
        <v>0</v>
      </c>
      <c r="N212" s="5">
        <v>0</v>
      </c>
      <c r="O212" s="5" t="s">
        <v>12</v>
      </c>
      <c r="P212" s="5">
        <v>1</v>
      </c>
      <c r="Q212" s="5" t="s">
        <v>12</v>
      </c>
      <c r="R212" s="5" t="s">
        <v>12</v>
      </c>
      <c r="S212" s="5" t="s">
        <v>12</v>
      </c>
      <c r="T212" s="5" t="s">
        <v>12</v>
      </c>
      <c r="U212" s="5" t="s">
        <v>12</v>
      </c>
      <c r="V212" s="20" t="s">
        <v>59</v>
      </c>
      <c r="W212" s="206"/>
      <c r="X212" s="211"/>
      <c r="Y212" s="138" t="s">
        <v>447</v>
      </c>
    </row>
    <row r="213" spans="1:25" ht="34.5" customHeight="1" thickBot="1" x14ac:dyDescent="0.3">
      <c r="A213" s="112"/>
      <c r="B213" s="348" t="s">
        <v>83</v>
      </c>
      <c r="C213" s="349"/>
      <c r="D213" s="86" t="s">
        <v>12</v>
      </c>
      <c r="E213" s="86" t="s">
        <v>12</v>
      </c>
      <c r="F213" s="86" t="s">
        <v>12</v>
      </c>
      <c r="G213" s="86" t="s">
        <v>12</v>
      </c>
      <c r="H213" s="86" t="s">
        <v>12</v>
      </c>
      <c r="I213" s="86" t="s">
        <v>12</v>
      </c>
      <c r="J213" s="86" t="s">
        <v>12</v>
      </c>
      <c r="K213" s="86" t="s">
        <v>12</v>
      </c>
      <c r="L213" s="168" t="s">
        <v>12</v>
      </c>
      <c r="M213" s="168" t="s">
        <v>12</v>
      </c>
      <c r="N213" s="168" t="s">
        <v>12</v>
      </c>
      <c r="O213" s="168" t="s">
        <v>12</v>
      </c>
      <c r="P213" s="168" t="s">
        <v>12</v>
      </c>
      <c r="Q213" s="168" t="s">
        <v>12</v>
      </c>
      <c r="R213" s="168" t="s">
        <v>12</v>
      </c>
      <c r="S213" s="168" t="s">
        <v>12</v>
      </c>
      <c r="T213" s="168" t="s">
        <v>12</v>
      </c>
      <c r="U213" s="168" t="s">
        <v>12</v>
      </c>
      <c r="V213" s="168" t="s">
        <v>12</v>
      </c>
      <c r="W213" s="21" t="s">
        <v>49</v>
      </c>
      <c r="X213" s="211"/>
    </row>
    <row r="214" spans="1:25" ht="87.75" customHeight="1" thickBot="1" x14ac:dyDescent="0.3">
      <c r="A214" s="93"/>
      <c r="B214" s="291" t="s">
        <v>84</v>
      </c>
      <c r="C214" s="302"/>
      <c r="D214" s="27" t="s">
        <v>12</v>
      </c>
      <c r="E214" s="27" t="s">
        <v>12</v>
      </c>
      <c r="F214" s="27" t="s">
        <v>12</v>
      </c>
      <c r="G214" s="27" t="s">
        <v>12</v>
      </c>
      <c r="H214" s="27" t="s">
        <v>12</v>
      </c>
      <c r="I214" s="27" t="s">
        <v>12</v>
      </c>
      <c r="J214" s="27" t="s">
        <v>12</v>
      </c>
      <c r="K214" s="27" t="s">
        <v>12</v>
      </c>
      <c r="L214" s="27" t="s">
        <v>12</v>
      </c>
      <c r="M214" s="27" t="s">
        <v>12</v>
      </c>
      <c r="N214" s="27" t="s">
        <v>12</v>
      </c>
      <c r="O214" s="27" t="s">
        <v>12</v>
      </c>
      <c r="P214" s="27" t="s">
        <v>12</v>
      </c>
      <c r="Q214" s="27" t="s">
        <v>12</v>
      </c>
      <c r="R214" s="27" t="s">
        <v>12</v>
      </c>
      <c r="S214" s="27" t="s">
        <v>12</v>
      </c>
      <c r="T214" s="27" t="s">
        <v>12</v>
      </c>
      <c r="U214" s="27" t="s">
        <v>12</v>
      </c>
      <c r="V214" s="27" t="s">
        <v>12</v>
      </c>
      <c r="W214" s="24" t="s">
        <v>49</v>
      </c>
      <c r="X214" s="211"/>
    </row>
    <row r="215" spans="1:25" ht="15.75" thickBot="1" x14ac:dyDescent="0.3">
      <c r="A215" s="227" t="s">
        <v>372</v>
      </c>
      <c r="B215" s="228"/>
      <c r="C215" s="228"/>
      <c r="D215" s="228"/>
      <c r="E215" s="228"/>
      <c r="F215" s="228"/>
      <c r="G215" s="228"/>
      <c r="H215" s="228"/>
      <c r="I215" s="228"/>
      <c r="J215" s="228"/>
      <c r="K215" s="228"/>
      <c r="L215" s="228"/>
      <c r="M215" s="228"/>
      <c r="N215" s="228"/>
      <c r="O215" s="228"/>
      <c r="P215" s="228"/>
      <c r="Q215" s="228"/>
      <c r="R215" s="228"/>
      <c r="S215" s="228"/>
      <c r="T215" s="228"/>
      <c r="U215" s="228"/>
      <c r="V215" s="228"/>
      <c r="W215" s="228"/>
      <c r="X215" s="229"/>
    </row>
    <row r="216" spans="1:25" s="2" customFormat="1" ht="15.75" thickBot="1" x14ac:dyDescent="0.3">
      <c r="A216" s="306" t="s">
        <v>139</v>
      </c>
      <c r="B216" s="307"/>
      <c r="C216" s="307"/>
      <c r="D216" s="307"/>
      <c r="E216" s="307"/>
      <c r="F216" s="307"/>
      <c r="G216" s="307"/>
      <c r="H216" s="307"/>
      <c r="I216" s="307"/>
      <c r="J216" s="307"/>
      <c r="K216" s="307"/>
      <c r="L216" s="307"/>
      <c r="M216" s="307"/>
      <c r="N216" s="307"/>
      <c r="O216" s="307"/>
      <c r="P216" s="307"/>
      <c r="Q216" s="307"/>
      <c r="R216" s="307"/>
      <c r="S216" s="307"/>
      <c r="T216" s="307"/>
      <c r="U216" s="307"/>
      <c r="V216" s="307"/>
      <c r="W216" s="307"/>
      <c r="X216" s="308"/>
    </row>
    <row r="217" spans="1:25" s="2" customFormat="1" ht="15.75" thickBot="1" x14ac:dyDescent="0.3">
      <c r="A217" s="25" t="s">
        <v>373</v>
      </c>
      <c r="B217" s="306" t="s">
        <v>363</v>
      </c>
      <c r="C217" s="307"/>
      <c r="D217" s="307"/>
      <c r="E217" s="307"/>
      <c r="F217" s="307"/>
      <c r="G217" s="307"/>
      <c r="H217" s="307"/>
      <c r="I217" s="307"/>
      <c r="J217" s="307"/>
      <c r="K217" s="307"/>
      <c r="L217" s="307"/>
      <c r="M217" s="307"/>
      <c r="N217" s="307"/>
      <c r="O217" s="307"/>
      <c r="P217" s="307"/>
      <c r="Q217" s="307"/>
      <c r="R217" s="307"/>
      <c r="S217" s="307"/>
      <c r="T217" s="307"/>
      <c r="U217" s="307"/>
      <c r="V217" s="307"/>
      <c r="W217" s="307"/>
      <c r="X217" s="308"/>
    </row>
    <row r="218" spans="1:25" s="2" customFormat="1" ht="15.75" thickBot="1" x14ac:dyDescent="0.3">
      <c r="A218" s="25" t="s">
        <v>374</v>
      </c>
      <c r="B218" s="306" t="s">
        <v>364</v>
      </c>
      <c r="C218" s="307"/>
      <c r="D218" s="307"/>
      <c r="E218" s="307"/>
      <c r="F218" s="307"/>
      <c r="G218" s="307"/>
      <c r="H218" s="307"/>
      <c r="I218" s="307"/>
      <c r="J218" s="307"/>
      <c r="K218" s="307"/>
      <c r="L218" s="307"/>
      <c r="M218" s="307"/>
      <c r="N218" s="307"/>
      <c r="O218" s="307"/>
      <c r="P218" s="307"/>
      <c r="Q218" s="307"/>
      <c r="R218" s="307"/>
      <c r="S218" s="307"/>
      <c r="T218" s="307"/>
      <c r="U218" s="307"/>
      <c r="V218" s="307"/>
      <c r="W218" s="307"/>
      <c r="X218" s="308"/>
    </row>
    <row r="219" spans="1:25" s="2" customFormat="1" ht="15.75" thickBot="1" x14ac:dyDescent="0.3">
      <c r="A219" s="25" t="s">
        <v>375</v>
      </c>
      <c r="B219" s="306" t="s">
        <v>365</v>
      </c>
      <c r="C219" s="307"/>
      <c r="D219" s="307"/>
      <c r="E219" s="307"/>
      <c r="F219" s="307"/>
      <c r="G219" s="307"/>
      <c r="H219" s="307"/>
      <c r="I219" s="307"/>
      <c r="J219" s="307"/>
      <c r="K219" s="307"/>
      <c r="L219" s="307"/>
      <c r="M219" s="307"/>
      <c r="N219" s="307"/>
      <c r="O219" s="307"/>
      <c r="P219" s="307"/>
      <c r="Q219" s="307"/>
      <c r="R219" s="307"/>
      <c r="S219" s="307"/>
      <c r="T219" s="307"/>
      <c r="U219" s="307"/>
      <c r="V219" s="307"/>
      <c r="W219" s="307"/>
      <c r="X219" s="308"/>
    </row>
    <row r="220" spans="1:25" s="2" customFormat="1" ht="30.75" thickBot="1" x14ac:dyDescent="0.3">
      <c r="A220" s="33"/>
      <c r="B220" s="309" t="s">
        <v>140</v>
      </c>
      <c r="C220" s="310"/>
      <c r="D220" s="46" t="s">
        <v>17</v>
      </c>
      <c r="E220" s="49">
        <v>69.5</v>
      </c>
      <c r="F220" s="33">
        <v>92.6</v>
      </c>
      <c r="G220" s="33">
        <v>39.200000000000003</v>
      </c>
      <c r="H220" s="33">
        <v>50.63</v>
      </c>
      <c r="I220" s="33">
        <v>99.1</v>
      </c>
      <c r="J220" s="125">
        <v>166.57091</v>
      </c>
      <c r="K220" s="33">
        <v>98.6</v>
      </c>
      <c r="L220" s="33">
        <v>82.409980000000004</v>
      </c>
      <c r="M220" s="125">
        <v>182</v>
      </c>
      <c r="N220" s="125">
        <v>199.41405</v>
      </c>
      <c r="O220" s="125">
        <v>47.929614999999998</v>
      </c>
      <c r="P220" s="125">
        <v>46.1</v>
      </c>
      <c r="Q220" s="125">
        <v>94.5</v>
      </c>
      <c r="R220" s="125">
        <v>71</v>
      </c>
      <c r="S220" s="125">
        <v>47</v>
      </c>
      <c r="T220" s="33">
        <v>78.900000000000006</v>
      </c>
      <c r="U220" s="33">
        <v>71.900000000000006</v>
      </c>
      <c r="V220" s="48" t="s">
        <v>12</v>
      </c>
      <c r="W220" s="251" t="s">
        <v>110</v>
      </c>
      <c r="X220" s="311" t="s">
        <v>420</v>
      </c>
    </row>
    <row r="221" spans="1:25" s="2" customFormat="1" ht="30.75" thickBot="1" x14ac:dyDescent="0.3">
      <c r="A221" s="33"/>
      <c r="B221" s="309" t="s">
        <v>141</v>
      </c>
      <c r="C221" s="310"/>
      <c r="D221" s="46" t="s">
        <v>17</v>
      </c>
      <c r="E221" s="33">
        <v>82</v>
      </c>
      <c r="F221" s="33">
        <v>82</v>
      </c>
      <c r="G221" s="33">
        <v>16.3</v>
      </c>
      <c r="H221" s="33">
        <v>19.690000000000001</v>
      </c>
      <c r="I221" s="33">
        <v>33.630000000000003</v>
      </c>
      <c r="J221" s="126">
        <v>60.305050000000001</v>
      </c>
      <c r="K221" s="33">
        <v>67.099999999999994</v>
      </c>
      <c r="L221" s="126">
        <v>53.992222222288</v>
      </c>
      <c r="M221" s="33">
        <v>60</v>
      </c>
      <c r="N221" s="126">
        <v>73.076220000000006</v>
      </c>
      <c r="O221" s="125">
        <v>38.433709999999998</v>
      </c>
      <c r="P221" s="33">
        <v>37.6</v>
      </c>
      <c r="Q221" s="33">
        <v>38</v>
      </c>
      <c r="R221" s="33">
        <v>39</v>
      </c>
      <c r="S221" s="33">
        <v>40</v>
      </c>
      <c r="T221" s="33">
        <v>60</v>
      </c>
      <c r="U221" s="33">
        <v>60</v>
      </c>
      <c r="V221" s="47" t="s">
        <v>12</v>
      </c>
      <c r="W221" s="241"/>
      <c r="X221" s="312"/>
    </row>
    <row r="222" spans="1:25" s="2" customFormat="1" ht="126" customHeight="1" thickBot="1" x14ac:dyDescent="0.3">
      <c r="A222" s="34"/>
      <c r="B222" s="106" t="s">
        <v>143</v>
      </c>
      <c r="C222" s="7" t="s">
        <v>142</v>
      </c>
      <c r="D222" s="198" t="s">
        <v>12</v>
      </c>
      <c r="E222" s="199" t="s">
        <v>12</v>
      </c>
      <c r="F222" s="198" t="s">
        <v>12</v>
      </c>
      <c r="G222" s="198" t="s">
        <v>12</v>
      </c>
      <c r="H222" s="198" t="s">
        <v>12</v>
      </c>
      <c r="I222" s="198" t="s">
        <v>12</v>
      </c>
      <c r="J222" s="198" t="s">
        <v>12</v>
      </c>
      <c r="K222" s="198" t="s">
        <v>12</v>
      </c>
      <c r="L222" s="198" t="s">
        <v>12</v>
      </c>
      <c r="M222" s="198" t="s">
        <v>12</v>
      </c>
      <c r="N222" s="198" t="s">
        <v>12</v>
      </c>
      <c r="O222" s="198" t="s">
        <v>12</v>
      </c>
      <c r="P222" s="198" t="s">
        <v>12</v>
      </c>
      <c r="Q222" s="198" t="s">
        <v>12</v>
      </c>
      <c r="R222" s="198" t="s">
        <v>12</v>
      </c>
      <c r="S222" s="198" t="s">
        <v>12</v>
      </c>
      <c r="T222" s="198" t="s">
        <v>12</v>
      </c>
      <c r="U222" s="198" t="s">
        <v>12</v>
      </c>
      <c r="V222" s="137" t="s">
        <v>25</v>
      </c>
      <c r="W222" s="20" t="s">
        <v>110</v>
      </c>
      <c r="X222" s="7" t="s">
        <v>416</v>
      </c>
    </row>
    <row r="223" spans="1:25" ht="15.75" thickBot="1" x14ac:dyDescent="0.3">
      <c r="A223" s="224" t="s">
        <v>85</v>
      </c>
      <c r="B223" s="225"/>
      <c r="C223" s="225"/>
      <c r="D223" s="225"/>
      <c r="E223" s="225"/>
      <c r="F223" s="225"/>
      <c r="G223" s="225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5"/>
      <c r="S223" s="225"/>
      <c r="T223" s="225"/>
      <c r="U223" s="225"/>
      <c r="V223" s="225"/>
      <c r="W223" s="225"/>
      <c r="X223" s="226"/>
    </row>
    <row r="224" spans="1:25" s="2" customFormat="1" ht="15.75" thickBot="1" x14ac:dyDescent="0.3">
      <c r="A224" s="23" t="s">
        <v>376</v>
      </c>
      <c r="B224" s="230" t="s">
        <v>366</v>
      </c>
      <c r="C224" s="231"/>
      <c r="D224" s="231"/>
      <c r="E224" s="231"/>
      <c r="F224" s="231"/>
      <c r="G224" s="231"/>
      <c r="H224" s="231"/>
      <c r="I224" s="231"/>
      <c r="J224" s="231"/>
      <c r="K224" s="231"/>
      <c r="L224" s="231"/>
      <c r="M224" s="231"/>
      <c r="N224" s="231"/>
      <c r="O224" s="231"/>
      <c r="P224" s="231"/>
      <c r="Q224" s="231"/>
      <c r="R224" s="231"/>
      <c r="S224" s="231"/>
      <c r="T224" s="231"/>
      <c r="U224" s="231"/>
      <c r="V224" s="231"/>
      <c r="W224" s="231"/>
      <c r="X224" s="232"/>
    </row>
    <row r="225" spans="1:24" s="2" customFormat="1" ht="15.75" thickBot="1" x14ac:dyDescent="0.3">
      <c r="A225" s="23" t="s">
        <v>377</v>
      </c>
      <c r="B225" s="230" t="s">
        <v>367</v>
      </c>
      <c r="C225" s="231"/>
      <c r="D225" s="231"/>
      <c r="E225" s="231"/>
      <c r="F225" s="231"/>
      <c r="G225" s="231"/>
      <c r="H225" s="231"/>
      <c r="I225" s="231"/>
      <c r="J225" s="231"/>
      <c r="K225" s="231"/>
      <c r="L225" s="231"/>
      <c r="M225" s="231"/>
      <c r="N225" s="231"/>
      <c r="O225" s="231"/>
      <c r="P225" s="231"/>
      <c r="Q225" s="231"/>
      <c r="R225" s="231"/>
      <c r="S225" s="231"/>
      <c r="T225" s="231"/>
      <c r="U225" s="231"/>
      <c r="V225" s="231"/>
      <c r="W225" s="231"/>
      <c r="X225" s="232"/>
    </row>
    <row r="226" spans="1:24" s="2" customFormat="1" ht="15.75" thickBot="1" x14ac:dyDescent="0.3">
      <c r="A226" s="23" t="s">
        <v>378</v>
      </c>
      <c r="B226" s="230" t="s">
        <v>368</v>
      </c>
      <c r="C226" s="231"/>
      <c r="D226" s="231"/>
      <c r="E226" s="231"/>
      <c r="F226" s="231"/>
      <c r="G226" s="231"/>
      <c r="H226" s="231"/>
      <c r="I226" s="231"/>
      <c r="J226" s="231"/>
      <c r="K226" s="231"/>
      <c r="L226" s="231"/>
      <c r="M226" s="231"/>
      <c r="N226" s="231"/>
      <c r="O226" s="231"/>
      <c r="P226" s="231"/>
      <c r="Q226" s="231"/>
      <c r="R226" s="231"/>
      <c r="S226" s="231"/>
      <c r="T226" s="231"/>
      <c r="U226" s="231"/>
      <c r="V226" s="231"/>
      <c r="W226" s="231"/>
      <c r="X226" s="232"/>
    </row>
    <row r="227" spans="1:24" ht="48" customHeight="1" thickBot="1" x14ac:dyDescent="0.3">
      <c r="A227" s="95"/>
      <c r="B227" s="27" t="s">
        <v>86</v>
      </c>
      <c r="C227" s="27" t="s">
        <v>91</v>
      </c>
      <c r="D227" s="27" t="s">
        <v>17</v>
      </c>
      <c r="E227" s="92">
        <v>0.57999999999999996</v>
      </c>
      <c r="F227" s="92">
        <v>0.5</v>
      </c>
      <c r="G227" s="92">
        <v>0.92</v>
      </c>
      <c r="H227" s="92">
        <v>0.95</v>
      </c>
      <c r="I227" s="92">
        <v>0.98</v>
      </c>
      <c r="J227" s="92">
        <v>1.18</v>
      </c>
      <c r="K227" s="92">
        <v>0.99</v>
      </c>
      <c r="L227" s="158">
        <v>0.99</v>
      </c>
      <c r="M227" s="158">
        <v>0.73</v>
      </c>
      <c r="N227" s="27">
        <v>0.73</v>
      </c>
      <c r="O227" s="27">
        <v>0.63</v>
      </c>
      <c r="P227" s="27">
        <v>0.63</v>
      </c>
      <c r="Q227" s="27">
        <v>0.63</v>
      </c>
      <c r="R227" s="27">
        <v>0.7</v>
      </c>
      <c r="S227" s="27">
        <v>0.7</v>
      </c>
      <c r="T227" s="158">
        <v>0.7</v>
      </c>
      <c r="U227" s="158">
        <v>0.75</v>
      </c>
      <c r="V227" s="110" t="s">
        <v>12</v>
      </c>
      <c r="W227" s="98" t="s">
        <v>49</v>
      </c>
      <c r="X227" s="27" t="s">
        <v>381</v>
      </c>
    </row>
    <row r="228" spans="1:24" ht="15.75" thickBot="1" x14ac:dyDescent="0.3">
      <c r="A228" s="224" t="s">
        <v>87</v>
      </c>
      <c r="B228" s="225"/>
      <c r="C228" s="225"/>
      <c r="D228" s="225"/>
      <c r="E228" s="225"/>
      <c r="F228" s="225"/>
      <c r="G228" s="225"/>
      <c r="H228" s="225"/>
      <c r="I228" s="225"/>
      <c r="J228" s="225"/>
      <c r="K228" s="225"/>
      <c r="L228" s="225"/>
      <c r="M228" s="225"/>
      <c r="N228" s="225"/>
      <c r="O228" s="225"/>
      <c r="P228" s="225"/>
      <c r="Q228" s="225"/>
      <c r="R228" s="225"/>
      <c r="S228" s="225"/>
      <c r="T228" s="225"/>
      <c r="U228" s="225"/>
      <c r="V228" s="225"/>
      <c r="W228" s="225"/>
      <c r="X228" s="226"/>
    </row>
    <row r="229" spans="1:24" s="2" customFormat="1" ht="15.75" thickBot="1" x14ac:dyDescent="0.3">
      <c r="A229" s="23" t="s">
        <v>379</v>
      </c>
      <c r="B229" s="230" t="s">
        <v>380</v>
      </c>
      <c r="C229" s="231"/>
      <c r="D229" s="231"/>
      <c r="E229" s="231"/>
      <c r="F229" s="231"/>
      <c r="G229" s="231"/>
      <c r="H229" s="231"/>
      <c r="I229" s="231"/>
      <c r="J229" s="231"/>
      <c r="K229" s="231"/>
      <c r="L229" s="231"/>
      <c r="M229" s="231"/>
      <c r="N229" s="231"/>
      <c r="O229" s="231"/>
      <c r="P229" s="231"/>
      <c r="Q229" s="231"/>
      <c r="R229" s="231"/>
      <c r="S229" s="231"/>
      <c r="T229" s="231"/>
      <c r="U229" s="231"/>
      <c r="V229" s="231"/>
      <c r="W229" s="231"/>
      <c r="X229" s="232"/>
    </row>
    <row r="230" spans="1:24" s="2" customFormat="1" ht="15.75" thickBot="1" x14ac:dyDescent="0.3">
      <c r="A230" s="23" t="s">
        <v>384</v>
      </c>
      <c r="B230" s="230" t="s">
        <v>382</v>
      </c>
      <c r="C230" s="231"/>
      <c r="D230" s="231"/>
      <c r="E230" s="231"/>
      <c r="F230" s="231"/>
      <c r="G230" s="231"/>
      <c r="H230" s="231"/>
      <c r="I230" s="231"/>
      <c r="J230" s="231"/>
      <c r="K230" s="231"/>
      <c r="L230" s="231"/>
      <c r="M230" s="231"/>
      <c r="N230" s="231"/>
      <c r="O230" s="231"/>
      <c r="P230" s="231"/>
      <c r="Q230" s="231"/>
      <c r="R230" s="231"/>
      <c r="S230" s="231"/>
      <c r="T230" s="231"/>
      <c r="U230" s="231"/>
      <c r="V230" s="231"/>
      <c r="W230" s="231"/>
      <c r="X230" s="232"/>
    </row>
    <row r="231" spans="1:24" s="2" customFormat="1" ht="15.75" thickBot="1" x14ac:dyDescent="0.3">
      <c r="A231" s="23" t="s">
        <v>385</v>
      </c>
      <c r="B231" s="230" t="s">
        <v>383</v>
      </c>
      <c r="C231" s="231"/>
      <c r="D231" s="231"/>
      <c r="E231" s="231"/>
      <c r="F231" s="231"/>
      <c r="G231" s="231"/>
      <c r="H231" s="231"/>
      <c r="I231" s="231"/>
      <c r="J231" s="231"/>
      <c r="K231" s="231"/>
      <c r="L231" s="231"/>
      <c r="M231" s="231"/>
      <c r="N231" s="231"/>
      <c r="O231" s="231"/>
      <c r="P231" s="231"/>
      <c r="Q231" s="231"/>
      <c r="R231" s="231"/>
      <c r="S231" s="231"/>
      <c r="T231" s="231"/>
      <c r="U231" s="231"/>
      <c r="V231" s="231"/>
      <c r="W231" s="231"/>
      <c r="X231" s="232"/>
    </row>
    <row r="232" spans="1:24" ht="46.5" customHeight="1" thickBot="1" x14ac:dyDescent="0.3">
      <c r="A232" s="112"/>
      <c r="B232" s="168" t="s">
        <v>88</v>
      </c>
      <c r="C232" s="168" t="s">
        <v>90</v>
      </c>
      <c r="D232" s="168" t="s">
        <v>17</v>
      </c>
      <c r="E232" s="164">
        <v>15.84</v>
      </c>
      <c r="F232" s="164">
        <v>15.62</v>
      </c>
      <c r="G232" s="164">
        <v>16.899999999999999</v>
      </c>
      <c r="H232" s="164">
        <v>17.2</v>
      </c>
      <c r="I232" s="164">
        <v>18.95</v>
      </c>
      <c r="J232" s="127">
        <v>19.600000000000001</v>
      </c>
      <c r="K232" s="164">
        <v>20.63</v>
      </c>
      <c r="L232" s="164">
        <v>22.28</v>
      </c>
      <c r="M232" s="200">
        <v>25.29</v>
      </c>
      <c r="N232" s="200">
        <v>26.34</v>
      </c>
      <c r="O232" s="200">
        <v>23.42</v>
      </c>
      <c r="P232" s="200">
        <v>24.34</v>
      </c>
      <c r="Q232" s="200">
        <v>25.74</v>
      </c>
      <c r="R232" s="200">
        <f>Q232+0.5</f>
        <v>26.24</v>
      </c>
      <c r="S232" s="200">
        <f>R232+0.5</f>
        <v>26.74</v>
      </c>
      <c r="T232" s="201">
        <f>S232+0.5</f>
        <v>27.24</v>
      </c>
      <c r="U232" s="201">
        <v>30.2</v>
      </c>
      <c r="V232" s="154" t="s">
        <v>12</v>
      </c>
      <c r="W232" s="166" t="s">
        <v>49</v>
      </c>
      <c r="X232" s="286" t="s">
        <v>381</v>
      </c>
    </row>
    <row r="233" spans="1:24" ht="50.25" customHeight="1" thickBot="1" x14ac:dyDescent="0.3">
      <c r="A233" s="112"/>
      <c r="B233" s="291" t="s">
        <v>89</v>
      </c>
      <c r="C233" s="292"/>
      <c r="D233" s="147" t="s">
        <v>12</v>
      </c>
      <c r="E233" s="147" t="s">
        <v>12</v>
      </c>
      <c r="F233" s="147" t="s">
        <v>12</v>
      </c>
      <c r="G233" s="147" t="s">
        <v>12</v>
      </c>
      <c r="H233" s="147" t="s">
        <v>12</v>
      </c>
      <c r="I233" s="147" t="s">
        <v>12</v>
      </c>
      <c r="J233" s="147" t="s">
        <v>12</v>
      </c>
      <c r="K233" s="147" t="s">
        <v>12</v>
      </c>
      <c r="L233" s="147" t="s">
        <v>12</v>
      </c>
      <c r="M233" s="147" t="s">
        <v>12</v>
      </c>
      <c r="N233" s="147" t="s">
        <v>12</v>
      </c>
      <c r="O233" s="147" t="s">
        <v>12</v>
      </c>
      <c r="P233" s="147" t="s">
        <v>12</v>
      </c>
      <c r="Q233" s="147" t="s">
        <v>12</v>
      </c>
      <c r="R233" s="147" t="s">
        <v>12</v>
      </c>
      <c r="S233" s="147" t="s">
        <v>12</v>
      </c>
      <c r="T233" s="147" t="s">
        <v>12</v>
      </c>
      <c r="U233" s="147" t="s">
        <v>12</v>
      </c>
      <c r="V233" s="147" t="s">
        <v>12</v>
      </c>
      <c r="W233" s="147" t="s">
        <v>49</v>
      </c>
      <c r="X233" s="305"/>
    </row>
    <row r="234" spans="1:24" s="2" customFormat="1" ht="21" customHeight="1" thickBot="1" x14ac:dyDescent="0.3">
      <c r="A234" s="8" t="s">
        <v>386</v>
      </c>
      <c r="B234" s="327" t="s">
        <v>387</v>
      </c>
      <c r="C234" s="361"/>
      <c r="D234" s="361"/>
      <c r="E234" s="361"/>
      <c r="F234" s="361"/>
      <c r="G234" s="361"/>
      <c r="H234" s="361"/>
      <c r="I234" s="361"/>
      <c r="J234" s="361"/>
      <c r="K234" s="361"/>
      <c r="L234" s="361"/>
      <c r="M234" s="361"/>
      <c r="N234" s="361"/>
      <c r="O234" s="361"/>
      <c r="P234" s="361"/>
      <c r="Q234" s="361"/>
      <c r="R234" s="361"/>
      <c r="S234" s="361"/>
      <c r="T234" s="361"/>
      <c r="U234" s="361"/>
      <c r="V234" s="361"/>
      <c r="W234" s="361"/>
      <c r="X234" s="328"/>
    </row>
    <row r="235" spans="1:24" s="2" customFormat="1" ht="69.75" customHeight="1" thickBot="1" x14ac:dyDescent="0.3">
      <c r="A235" s="112"/>
      <c r="B235" s="358" t="s">
        <v>388</v>
      </c>
      <c r="C235" s="359"/>
      <c r="D235" s="8" t="s">
        <v>166</v>
      </c>
      <c r="E235" s="8">
        <v>28442.400000000001</v>
      </c>
      <c r="F235" s="8">
        <v>26801.9</v>
      </c>
      <c r="G235" s="8">
        <v>27666.7</v>
      </c>
      <c r="H235" s="26">
        <v>29301.67</v>
      </c>
      <c r="I235" s="8">
        <f>H235*101%</f>
        <v>29594.686699999998</v>
      </c>
      <c r="J235" s="8">
        <v>32563</v>
      </c>
      <c r="K235" s="8">
        <f>J235*101%</f>
        <v>32888.629999999997</v>
      </c>
      <c r="L235" s="8">
        <f>J235*101.5%</f>
        <v>33051.445</v>
      </c>
      <c r="M235" s="26">
        <f>L235*102%</f>
        <v>33712.473899999997</v>
      </c>
      <c r="N235" s="26">
        <v>53302.2</v>
      </c>
      <c r="O235" s="26">
        <f t="shared" ref="O235:T235" si="3">N235*102%</f>
        <v>54368.243999999999</v>
      </c>
      <c r="P235" s="26">
        <f t="shared" si="3"/>
        <v>55455.60888</v>
      </c>
      <c r="Q235" s="26">
        <f t="shared" si="3"/>
        <v>56564.7210576</v>
      </c>
      <c r="R235" s="26">
        <f t="shared" si="3"/>
        <v>57696.015478752</v>
      </c>
      <c r="S235" s="26">
        <f t="shared" si="3"/>
        <v>58849.935788327042</v>
      </c>
      <c r="T235" s="8">
        <f t="shared" si="3"/>
        <v>60026.934504093588</v>
      </c>
      <c r="U235" s="8">
        <f>T235*110%</f>
        <v>66029.627954502954</v>
      </c>
      <c r="V235" s="8" t="s">
        <v>12</v>
      </c>
      <c r="W235" s="8" t="s">
        <v>49</v>
      </c>
      <c r="X235" s="7" t="s">
        <v>416</v>
      </c>
    </row>
  </sheetData>
  <mergeCells count="298">
    <mergeCell ref="L172:L173"/>
    <mergeCell ref="B218:X218"/>
    <mergeCell ref="A223:X223"/>
    <mergeCell ref="B121:X121"/>
    <mergeCell ref="B122:C122"/>
    <mergeCell ref="B235:C235"/>
    <mergeCell ref="A159:X159"/>
    <mergeCell ref="B160:X160"/>
    <mergeCell ref="B162:X162"/>
    <mergeCell ref="B164:X164"/>
    <mergeCell ref="B219:X219"/>
    <mergeCell ref="B224:X224"/>
    <mergeCell ref="B225:X225"/>
    <mergeCell ref="B226:X226"/>
    <mergeCell ref="X211:X214"/>
    <mergeCell ref="B229:X229"/>
    <mergeCell ref="B230:X230"/>
    <mergeCell ref="B231:X231"/>
    <mergeCell ref="B234:X234"/>
    <mergeCell ref="B167:X167"/>
    <mergeCell ref="B171:X171"/>
    <mergeCell ref="B170:X170"/>
    <mergeCell ref="B168:X168"/>
    <mergeCell ref="B169:X169"/>
    <mergeCell ref="B233:C233"/>
    <mergeCell ref="B213:C213"/>
    <mergeCell ref="B217:X217"/>
    <mergeCell ref="A125:A127"/>
    <mergeCell ref="W125:W127"/>
    <mergeCell ref="V4:W4"/>
    <mergeCell ref="B157:X157"/>
    <mergeCell ref="B155:B156"/>
    <mergeCell ref="X155:X156"/>
    <mergeCell ref="B151:C151"/>
    <mergeCell ref="B115:X115"/>
    <mergeCell ref="B93:X93"/>
    <mergeCell ref="B96:X96"/>
    <mergeCell ref="B97:X97"/>
    <mergeCell ref="X98:X105"/>
    <mergeCell ref="V98:V105"/>
    <mergeCell ref="B109:X109"/>
    <mergeCell ref="B110:C110"/>
    <mergeCell ref="B149:X149"/>
    <mergeCell ref="B140:X140"/>
    <mergeCell ref="B141:X141"/>
    <mergeCell ref="B150:X150"/>
    <mergeCell ref="V85:V86"/>
    <mergeCell ref="A52:A53"/>
    <mergeCell ref="B131:C131"/>
    <mergeCell ref="B22:X22"/>
    <mergeCell ref="B23:X23"/>
    <mergeCell ref="B40:X40"/>
    <mergeCell ref="G57:G58"/>
    <mergeCell ref="B31:X31"/>
    <mergeCell ref="B34:X34"/>
    <mergeCell ref="B35:X35"/>
    <mergeCell ref="B36:X36"/>
    <mergeCell ref="B29:X29"/>
    <mergeCell ref="B30:X30"/>
    <mergeCell ref="A33:X33"/>
    <mergeCell ref="B45:X45"/>
    <mergeCell ref="B25:X25"/>
    <mergeCell ref="B24:X24"/>
    <mergeCell ref="B28:X28"/>
    <mergeCell ref="W52:W53"/>
    <mergeCell ref="X52:X53"/>
    <mergeCell ref="X46:X48"/>
    <mergeCell ref="J57:J58"/>
    <mergeCell ref="W85:W87"/>
    <mergeCell ref="C86:C87"/>
    <mergeCell ref="W130:W135"/>
    <mergeCell ref="B81:X81"/>
    <mergeCell ref="W15:W18"/>
    <mergeCell ref="E10:E11"/>
    <mergeCell ref="I10:I11"/>
    <mergeCell ref="J10:J11"/>
    <mergeCell ref="B44:X44"/>
    <mergeCell ref="B19:X19"/>
    <mergeCell ref="C20:C21"/>
    <mergeCell ref="V20:V21"/>
    <mergeCell ref="G10:G11"/>
    <mergeCell ref="H10:H11"/>
    <mergeCell ref="K10:K11"/>
    <mergeCell ref="L10:L11"/>
    <mergeCell ref="V9:V11"/>
    <mergeCell ref="A13:X13"/>
    <mergeCell ref="M10:M11"/>
    <mergeCell ref="N10:N11"/>
    <mergeCell ref="O10:T10"/>
    <mergeCell ref="B14:X14"/>
    <mergeCell ref="X20:X21"/>
    <mergeCell ref="B6:W6"/>
    <mergeCell ref="C145:C147"/>
    <mergeCell ref="D145:D147"/>
    <mergeCell ref="A139:X139"/>
    <mergeCell ref="W172:W174"/>
    <mergeCell ref="X172:X174"/>
    <mergeCell ref="A148:X148"/>
    <mergeCell ref="E146:E147"/>
    <mergeCell ref="F146:F147"/>
    <mergeCell ref="G146:G147"/>
    <mergeCell ref="I146:I147"/>
    <mergeCell ref="K146:K147"/>
    <mergeCell ref="M146:M147"/>
    <mergeCell ref="T146:T147"/>
    <mergeCell ref="U146:U147"/>
    <mergeCell ref="U172:U173"/>
    <mergeCell ref="F172:F173"/>
    <mergeCell ref="V172:V174"/>
    <mergeCell ref="X9:X11"/>
    <mergeCell ref="B17:C17"/>
    <mergeCell ref="W9:W11"/>
    <mergeCell ref="B16:C16"/>
    <mergeCell ref="E72:E73"/>
    <mergeCell ref="B88:X88"/>
    <mergeCell ref="A228:X228"/>
    <mergeCell ref="X232:X233"/>
    <mergeCell ref="A216:X216"/>
    <mergeCell ref="B220:C220"/>
    <mergeCell ref="W220:W221"/>
    <mergeCell ref="X220:X221"/>
    <mergeCell ref="B135:C135"/>
    <mergeCell ref="A59:X59"/>
    <mergeCell ref="B64:C64"/>
    <mergeCell ref="B65:C65"/>
    <mergeCell ref="X64:X65"/>
    <mergeCell ref="W64:W65"/>
    <mergeCell ref="V64:V65"/>
    <mergeCell ref="B203:X203"/>
    <mergeCell ref="B204:X204"/>
    <mergeCell ref="B207:X207"/>
    <mergeCell ref="B208:X208"/>
    <mergeCell ref="B209:X209"/>
    <mergeCell ref="B210:X210"/>
    <mergeCell ref="B221:C221"/>
    <mergeCell ref="V145:V147"/>
    <mergeCell ref="X125:X127"/>
    <mergeCell ref="B128:X128"/>
    <mergeCell ref="B129:X129"/>
    <mergeCell ref="A215:X215"/>
    <mergeCell ref="B214:C214"/>
    <mergeCell ref="A206:X206"/>
    <mergeCell ref="B32:C32"/>
    <mergeCell ref="B37:X37"/>
    <mergeCell ref="A39:X39"/>
    <mergeCell ref="W47:W48"/>
    <mergeCell ref="B60:X60"/>
    <mergeCell ref="W145:W147"/>
    <mergeCell ref="B69:X69"/>
    <mergeCell ref="B70:X70"/>
    <mergeCell ref="B71:X71"/>
    <mergeCell ref="G72:G73"/>
    <mergeCell ref="B125:B127"/>
    <mergeCell ref="A78:X78"/>
    <mergeCell ref="A68:X68"/>
    <mergeCell ref="A77:X77"/>
    <mergeCell ref="A46:A48"/>
    <mergeCell ref="B46:B48"/>
    <mergeCell ref="B41:X41"/>
    <mergeCell ref="B42:X42"/>
    <mergeCell ref="W98:W105"/>
    <mergeCell ref="B112:X112"/>
    <mergeCell ref="V52:V53"/>
    <mergeCell ref="B202:X202"/>
    <mergeCell ref="B177:X177"/>
    <mergeCell ref="C178:C180"/>
    <mergeCell ref="V178:V180"/>
    <mergeCell ref="W178:W180"/>
    <mergeCell ref="X178:X180"/>
    <mergeCell ref="B181:X181"/>
    <mergeCell ref="B183:X183"/>
    <mergeCell ref="B184:X184"/>
    <mergeCell ref="A188:X188"/>
    <mergeCell ref="A195:X195"/>
    <mergeCell ref="A201:X201"/>
    <mergeCell ref="B197:X197"/>
    <mergeCell ref="B198:X198"/>
    <mergeCell ref="B199:X199"/>
    <mergeCell ref="B190:X190"/>
    <mergeCell ref="B186:X186"/>
    <mergeCell ref="B189:X189"/>
    <mergeCell ref="B191:X191"/>
    <mergeCell ref="B196:X196"/>
    <mergeCell ref="C192:C193"/>
    <mergeCell ref="A192:A193"/>
    <mergeCell ref="A166:X166"/>
    <mergeCell ref="X145:X147"/>
    <mergeCell ref="B84:X84"/>
    <mergeCell ref="W82:W83"/>
    <mergeCell ref="X82:X83"/>
    <mergeCell ref="B108:X108"/>
    <mergeCell ref="B111:C111"/>
    <mergeCell ref="A94:A95"/>
    <mergeCell ref="B94:B95"/>
    <mergeCell ref="A98:A105"/>
    <mergeCell ref="B98:B105"/>
    <mergeCell ref="D98:D100"/>
    <mergeCell ref="W113:W114"/>
    <mergeCell ref="B113:C113"/>
    <mergeCell ref="V130:V135"/>
    <mergeCell ref="B116:B119"/>
    <mergeCell ref="V137:V138"/>
    <mergeCell ref="X136:X138"/>
    <mergeCell ref="B133:C133"/>
    <mergeCell ref="V125:V127"/>
    <mergeCell ref="B92:X92"/>
    <mergeCell ref="L146:L147"/>
    <mergeCell ref="B130:C130"/>
    <mergeCell ref="X116:X119"/>
    <mergeCell ref="B7:X7"/>
    <mergeCell ref="X57:X58"/>
    <mergeCell ref="B61:X61"/>
    <mergeCell ref="U57:U58"/>
    <mergeCell ref="B50:X50"/>
    <mergeCell ref="B51:X51"/>
    <mergeCell ref="B54:X54"/>
    <mergeCell ref="B56:X56"/>
    <mergeCell ref="C57:C58"/>
    <mergeCell ref="D57:D58"/>
    <mergeCell ref="E57:E58"/>
    <mergeCell ref="A49:X49"/>
    <mergeCell ref="D52:D53"/>
    <mergeCell ref="A9:A11"/>
    <mergeCell ref="B9:B11"/>
    <mergeCell ref="C9:C11"/>
    <mergeCell ref="D9:D11"/>
    <mergeCell ref="E9:U9"/>
    <mergeCell ref="A12:X12"/>
    <mergeCell ref="B15:C15"/>
    <mergeCell ref="F10:F11"/>
    <mergeCell ref="X15:X18"/>
    <mergeCell ref="B18:C18"/>
    <mergeCell ref="V15:V18"/>
    <mergeCell ref="B79:X79"/>
    <mergeCell ref="B80:X80"/>
    <mergeCell ref="I72:I73"/>
    <mergeCell ref="K72:K73"/>
    <mergeCell ref="F57:F58"/>
    <mergeCell ref="I57:I58"/>
    <mergeCell ref="K57:K58"/>
    <mergeCell ref="M57:M58"/>
    <mergeCell ref="T57:T58"/>
    <mergeCell ref="V57:V58"/>
    <mergeCell ref="B62:X62"/>
    <mergeCell ref="W57:W58"/>
    <mergeCell ref="B76:C76"/>
    <mergeCell ref="W72:W76"/>
    <mergeCell ref="X72:X76"/>
    <mergeCell ref="F72:F73"/>
    <mergeCell ref="H57:H58"/>
    <mergeCell ref="V47:V48"/>
    <mergeCell ref="K172:K173"/>
    <mergeCell ref="T172:T173"/>
    <mergeCell ref="B153:X153"/>
    <mergeCell ref="A123:X123"/>
    <mergeCell ref="B66:X66"/>
    <mergeCell ref="B52:B53"/>
    <mergeCell ref="H72:H73"/>
    <mergeCell ref="M172:M173"/>
    <mergeCell ref="B124:X124"/>
    <mergeCell ref="B144:X144"/>
    <mergeCell ref="B142:X142"/>
    <mergeCell ref="B143:X143"/>
    <mergeCell ref="B114:C114"/>
    <mergeCell ref="X113:X114"/>
    <mergeCell ref="D103:D105"/>
    <mergeCell ref="A106:X106"/>
    <mergeCell ref="B107:X107"/>
    <mergeCell ref="V116:V119"/>
    <mergeCell ref="X85:X87"/>
    <mergeCell ref="B120:X120"/>
    <mergeCell ref="W116:W119"/>
    <mergeCell ref="X130:X135"/>
    <mergeCell ref="V82:V83"/>
    <mergeCell ref="A211:A212"/>
    <mergeCell ref="B211:B212"/>
    <mergeCell ref="W211:W212"/>
    <mergeCell ref="C72:C75"/>
    <mergeCell ref="A72:A75"/>
    <mergeCell ref="D72:D75"/>
    <mergeCell ref="L72:L75"/>
    <mergeCell ref="M72:M75"/>
    <mergeCell ref="N72:N75"/>
    <mergeCell ref="O72:O75"/>
    <mergeCell ref="P72:P75"/>
    <mergeCell ref="Q72:Q75"/>
    <mergeCell ref="R72:R75"/>
    <mergeCell ref="S72:S75"/>
    <mergeCell ref="T72:T75"/>
    <mergeCell ref="U72:U75"/>
    <mergeCell ref="V72:V75"/>
    <mergeCell ref="C172:C173"/>
    <mergeCell ref="D172:D173"/>
    <mergeCell ref="E172:E173"/>
    <mergeCell ref="G172:G173"/>
    <mergeCell ref="I172:I173"/>
    <mergeCell ref="A176:X176"/>
    <mergeCell ref="A175:X17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1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0" sqref="F10:G10"/>
    </sheetView>
  </sheetViews>
  <sheetFormatPr defaultRowHeight="15" x14ac:dyDescent="0.25"/>
  <sheetData>
    <row r="1" spans="1:7" ht="15.75" thickBot="1" x14ac:dyDescent="0.3">
      <c r="A1" s="362" t="s">
        <v>455</v>
      </c>
      <c r="B1" s="363"/>
      <c r="C1" s="363"/>
      <c r="D1" s="363"/>
      <c r="E1" s="363"/>
      <c r="F1" s="363"/>
      <c r="G1" s="364"/>
    </row>
    <row r="2" spans="1:7" ht="15.75" thickBot="1" x14ac:dyDescent="0.3">
      <c r="A2" s="362" t="s">
        <v>452</v>
      </c>
      <c r="B2" s="363"/>
      <c r="C2" s="363"/>
      <c r="D2" s="363"/>
      <c r="E2" s="364"/>
      <c r="F2" s="362" t="s">
        <v>453</v>
      </c>
      <c r="G2" s="364"/>
    </row>
    <row r="3" spans="1:7" ht="15.75" thickBot="1" x14ac:dyDescent="0.3">
      <c r="A3" s="362" t="s">
        <v>454</v>
      </c>
      <c r="B3" s="363"/>
      <c r="C3" s="363"/>
      <c r="D3" s="363"/>
      <c r="E3" s="364"/>
      <c r="F3" s="362">
        <v>3.245905</v>
      </c>
      <c r="G3" s="364"/>
    </row>
    <row r="4" spans="1:7" ht="15.75" thickBot="1" x14ac:dyDescent="0.3">
      <c r="A4" s="362" t="s">
        <v>456</v>
      </c>
      <c r="B4" s="363"/>
      <c r="C4" s="363"/>
      <c r="D4" s="363"/>
      <c r="E4" s="364"/>
      <c r="F4" s="362">
        <v>6.25</v>
      </c>
      <c r="G4" s="364"/>
    </row>
    <row r="5" spans="1:7" ht="15.75" thickBot="1" x14ac:dyDescent="0.3">
      <c r="A5" s="362" t="s">
        <v>457</v>
      </c>
      <c r="B5" s="363"/>
      <c r="C5" s="363"/>
      <c r="D5" s="363"/>
      <c r="E5" s="364"/>
      <c r="F5" s="362">
        <f>F3+F4</f>
        <v>9.4959050000000005</v>
      </c>
      <c r="G5" s="364"/>
    </row>
    <row r="6" spans="1:7" ht="15.75" thickBot="1" x14ac:dyDescent="0.3">
      <c r="A6" s="362" t="s">
        <v>458</v>
      </c>
      <c r="B6" s="363"/>
      <c r="C6" s="363"/>
      <c r="D6" s="363"/>
      <c r="E6" s="363"/>
      <c r="F6" s="363"/>
      <c r="G6" s="364"/>
    </row>
    <row r="7" spans="1:7" ht="15.75" thickBot="1" x14ac:dyDescent="0.3">
      <c r="A7" s="362" t="s">
        <v>459</v>
      </c>
      <c r="B7" s="363"/>
      <c r="C7" s="363"/>
      <c r="D7" s="363"/>
      <c r="E7" s="364"/>
      <c r="F7" s="362">
        <v>1.43371</v>
      </c>
      <c r="G7" s="364"/>
    </row>
    <row r="8" spans="1:7" ht="15.75" thickBot="1" x14ac:dyDescent="0.3">
      <c r="A8" s="362" t="s">
        <v>460</v>
      </c>
      <c r="B8" s="363"/>
      <c r="C8" s="363"/>
      <c r="D8" s="363"/>
      <c r="E8" s="364"/>
      <c r="F8" s="362">
        <v>19</v>
      </c>
      <c r="G8" s="364"/>
    </row>
    <row r="9" spans="1:7" ht="15.75" thickBot="1" x14ac:dyDescent="0.3">
      <c r="A9" s="362" t="s">
        <v>461</v>
      </c>
      <c r="B9" s="363"/>
      <c r="C9" s="363"/>
      <c r="D9" s="363"/>
      <c r="E9" s="364"/>
      <c r="F9" s="362">
        <v>18</v>
      </c>
      <c r="G9" s="364"/>
    </row>
    <row r="10" spans="1:7" ht="15.75" thickBot="1" x14ac:dyDescent="0.3">
      <c r="A10" s="362" t="s">
        <v>457</v>
      </c>
      <c r="B10" s="363"/>
      <c r="C10" s="363"/>
      <c r="D10" s="363"/>
      <c r="E10" s="364"/>
      <c r="F10" s="362">
        <f>F7+F8+F9</f>
        <v>38.433710000000005</v>
      </c>
      <c r="G10" s="364"/>
    </row>
    <row r="11" spans="1:7" x14ac:dyDescent="0.25">
      <c r="A11" s="365"/>
      <c r="B11" s="365"/>
      <c r="C11" s="365"/>
      <c r="D11" s="365"/>
      <c r="E11" s="365"/>
      <c r="F11" s="365"/>
      <c r="G11" s="365"/>
    </row>
    <row r="12" spans="1:7" x14ac:dyDescent="0.25">
      <c r="A12" s="365" t="s">
        <v>462</v>
      </c>
      <c r="B12" s="365"/>
      <c r="C12" s="365"/>
      <c r="D12" s="365"/>
      <c r="E12" s="365"/>
      <c r="F12" s="365">
        <f>F5+F10</f>
        <v>47.929615000000005</v>
      </c>
      <c r="G12" s="365"/>
    </row>
  </sheetData>
  <mergeCells count="22">
    <mergeCell ref="A1:G1"/>
    <mergeCell ref="A2:E2"/>
    <mergeCell ref="F2:G2"/>
    <mergeCell ref="A3:E3"/>
    <mergeCell ref="F3:G3"/>
    <mergeCell ref="A4:E4"/>
    <mergeCell ref="F4:G4"/>
    <mergeCell ref="A5:E5"/>
    <mergeCell ref="F5:G5"/>
    <mergeCell ref="A6:G6"/>
    <mergeCell ref="A7:E7"/>
    <mergeCell ref="F7:G7"/>
    <mergeCell ref="A8:E8"/>
    <mergeCell ref="F8:G8"/>
    <mergeCell ref="A9:E9"/>
    <mergeCell ref="F9:G9"/>
    <mergeCell ref="A10:E10"/>
    <mergeCell ref="F10:G10"/>
    <mergeCell ref="A11:E11"/>
    <mergeCell ref="F11:G11"/>
    <mergeCell ref="A12:E12"/>
    <mergeCell ref="F12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11" sqref="C11"/>
    </sheetView>
  </sheetViews>
  <sheetFormatPr defaultRowHeight="15" x14ac:dyDescent="0.25"/>
  <cols>
    <col min="2" max="2" width="25.7109375" customWidth="1"/>
    <col min="3" max="3" width="27.28515625" customWidth="1"/>
    <col min="4" max="4" width="27.28515625" style="2" customWidth="1"/>
    <col min="5" max="5" width="21.7109375" customWidth="1"/>
    <col min="6" max="6" width="13" customWidth="1"/>
    <col min="7" max="7" width="14" customWidth="1"/>
  </cols>
  <sheetData>
    <row r="1" spans="1:7" s="2" customFormat="1" ht="30" x14ac:dyDescent="0.25">
      <c r="A1" s="2" t="s">
        <v>468</v>
      </c>
      <c r="B1" s="179" t="s">
        <v>452</v>
      </c>
      <c r="C1" s="179" t="s">
        <v>469</v>
      </c>
      <c r="D1" s="178" t="s">
        <v>470</v>
      </c>
      <c r="E1" s="53" t="s">
        <v>471</v>
      </c>
    </row>
    <row r="2" spans="1:7" x14ac:dyDescent="0.25">
      <c r="A2" s="175">
        <v>2</v>
      </c>
      <c r="B2" s="176" t="s">
        <v>460</v>
      </c>
      <c r="C2" s="181">
        <f>E2/12/D2*1000</f>
        <v>69025.247129629628</v>
      </c>
      <c r="D2" s="176">
        <v>9</v>
      </c>
      <c r="E2" s="176">
        <v>7454.7266900000004</v>
      </c>
      <c r="F2" s="176"/>
      <c r="G2" s="177"/>
    </row>
    <row r="3" spans="1:7" x14ac:dyDescent="0.25">
      <c r="A3" s="172">
        <v>3</v>
      </c>
      <c r="B3" s="173" t="s">
        <v>463</v>
      </c>
      <c r="C3" s="183">
        <f>E3/D3/12*1000</f>
        <v>43683.978994252873</v>
      </c>
      <c r="D3" s="173">
        <v>29</v>
      </c>
      <c r="E3" s="173">
        <v>15202.02469</v>
      </c>
      <c r="F3" s="173"/>
      <c r="G3" s="174"/>
    </row>
    <row r="4" spans="1:7" x14ac:dyDescent="0.25">
      <c r="A4" s="175">
        <v>4</v>
      </c>
      <c r="B4" s="176" t="s">
        <v>472</v>
      </c>
      <c r="C4" s="176">
        <v>17083.330000000002</v>
      </c>
      <c r="D4" s="176">
        <v>3</v>
      </c>
      <c r="E4" s="176">
        <v>614.70000000000005</v>
      </c>
      <c r="F4" s="176"/>
      <c r="G4" s="177"/>
    </row>
    <row r="5" spans="1:7" x14ac:dyDescent="0.25">
      <c r="A5" s="172">
        <v>5</v>
      </c>
      <c r="B5" s="173" t="s">
        <v>473</v>
      </c>
      <c r="C5" s="173">
        <v>25000</v>
      </c>
      <c r="D5" s="173">
        <v>2</v>
      </c>
      <c r="E5" s="173">
        <f>D5*C5*5/1000</f>
        <v>250</v>
      </c>
      <c r="F5" s="173"/>
      <c r="G5" s="174"/>
    </row>
    <row r="6" spans="1:7" ht="30" x14ac:dyDescent="0.25">
      <c r="A6" s="175">
        <v>8</v>
      </c>
      <c r="B6" s="184" t="s">
        <v>464</v>
      </c>
      <c r="C6" s="176">
        <v>28863</v>
      </c>
      <c r="D6" s="176">
        <v>2</v>
      </c>
      <c r="E6" s="176">
        <f>C6*D6*12/1000</f>
        <v>692.71199999999999</v>
      </c>
      <c r="F6" s="176"/>
      <c r="G6" s="177"/>
    </row>
    <row r="7" spans="1:7" x14ac:dyDescent="0.25">
      <c r="A7" s="175">
        <v>14</v>
      </c>
      <c r="B7" s="176" t="s">
        <v>465</v>
      </c>
      <c r="C7" s="182">
        <f>E7/10*1000/12</f>
        <v>29413.333333333332</v>
      </c>
      <c r="D7" s="176">
        <v>10</v>
      </c>
      <c r="E7" s="180">
        <v>3529.6</v>
      </c>
      <c r="F7" s="176"/>
      <c r="G7" s="177"/>
    </row>
    <row r="8" spans="1:7" x14ac:dyDescent="0.25">
      <c r="A8" s="175">
        <v>20</v>
      </c>
      <c r="B8" s="176" t="s">
        <v>474</v>
      </c>
      <c r="C8" s="176">
        <v>75715</v>
      </c>
      <c r="D8" s="176">
        <v>68.3</v>
      </c>
      <c r="E8" s="176">
        <v>62074</v>
      </c>
      <c r="F8" s="176"/>
      <c r="G8" s="177"/>
    </row>
    <row r="9" spans="1:7" x14ac:dyDescent="0.25">
      <c r="A9" s="172">
        <v>21</v>
      </c>
      <c r="B9" s="173" t="s">
        <v>466</v>
      </c>
      <c r="C9" s="173">
        <v>49917.4</v>
      </c>
      <c r="D9" s="173">
        <v>238</v>
      </c>
      <c r="E9" s="173">
        <f>D9*C9*12/1000</f>
        <v>142564.0944</v>
      </c>
      <c r="F9" s="173"/>
      <c r="G9" s="174"/>
    </row>
    <row r="10" spans="1:7" x14ac:dyDescent="0.25">
      <c r="A10" s="175">
        <v>22</v>
      </c>
      <c r="B10" s="176" t="s">
        <v>467</v>
      </c>
      <c r="C10" s="176">
        <v>39732.199999999997</v>
      </c>
      <c r="D10" s="176">
        <v>9</v>
      </c>
      <c r="E10" s="176">
        <v>4471.8</v>
      </c>
      <c r="F10" s="176"/>
      <c r="G10" s="177"/>
    </row>
    <row r="11" spans="1:7" x14ac:dyDescent="0.25">
      <c r="C11">
        <f>E11/D11/12*1000</f>
        <v>53302.20041857953</v>
      </c>
      <c r="D11" s="2">
        <f>SUM(D2:D10)</f>
        <v>370.3</v>
      </c>
      <c r="E11">
        <f>SUM(E2:E10)</f>
        <v>236853.65778000001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Инвестиции 2025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Pershina</dc:creator>
  <cp:lastModifiedBy>priemnaya1</cp:lastModifiedBy>
  <cp:lastPrinted>2025-04-01T05:47:44Z</cp:lastPrinted>
  <dcterms:created xsi:type="dcterms:W3CDTF">2019-10-14T03:35:01Z</dcterms:created>
  <dcterms:modified xsi:type="dcterms:W3CDTF">2025-04-01T05:50:09Z</dcterms:modified>
</cp:coreProperties>
</file>